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3200" yWindow="0" windowWidth="25600" windowHeight="15980" tabRatio="568" firstSheet="2" activeTab="7"/>
  </bookViews>
  <sheets>
    <sheet name="By date 2014" sheetId="1" r:id="rId1"/>
    <sheet name="Budget 2014" sheetId="5" r:id="rId2"/>
    <sheet name="Budget 2014 GA" sheetId="10" r:id="rId3"/>
    <sheet name="Trimester 1" sheetId="6" r:id="rId4"/>
    <sheet name="Trimester 2" sheetId="7" r:id="rId5"/>
    <sheet name="Trimester 3" sheetId="8" r:id="rId6"/>
    <sheet name="Trimester 4" sheetId="9" r:id="rId7"/>
    <sheet name="Subdivision for account 2014" sheetId="11" r:id="rId8"/>
    <sheet name="by catagory" sheetId="4" r:id="rId9"/>
  </sheets>
  <definedNames>
    <definedName name="_Order1" hidden="1">0</definedName>
    <definedName name="COGS">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Gross_Profit">#REF!</definedName>
    <definedName name="IntroPrintArea" hidden="1">#REF!</definedName>
    <definedName name="Inventory_Avail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et_Income">#REF!</definedName>
    <definedName name="Net_Sales">#REF!</definedName>
    <definedName name="Op_Income">#REF!</definedName>
    <definedName name="Operating_Income">#REF!</definedName>
    <definedName name="Other_Income">#REF!</definedName>
    <definedName name="TemplatePrintArea">#REF!</definedName>
    <definedName name="Total_Expenses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2" i="10" l="1"/>
  <c r="H14" i="11"/>
  <c r="O3" i="9"/>
  <c r="L260" i="1"/>
  <c r="L261" i="1"/>
  <c r="L262" i="1"/>
  <c r="L263" i="1"/>
  <c r="L264" i="1"/>
  <c r="I260" i="1"/>
  <c r="I261" i="1"/>
  <c r="I262" i="1"/>
  <c r="I263" i="1"/>
  <c r="I264" i="1"/>
  <c r="O3" i="7"/>
  <c r="O5" i="7"/>
  <c r="H4" i="11"/>
  <c r="G79" i="11"/>
  <c r="H82" i="11"/>
  <c r="H84" i="11"/>
  <c r="H86" i="11"/>
  <c r="H88" i="11"/>
  <c r="O3" i="8"/>
  <c r="H2" i="11"/>
  <c r="H6" i="11"/>
  <c r="H10" i="11"/>
  <c r="H12" i="11"/>
  <c r="H16" i="11"/>
  <c r="G112" i="11"/>
  <c r="E40" i="10"/>
  <c r="G40" i="10"/>
  <c r="G19" i="10"/>
  <c r="G20" i="10"/>
  <c r="G27" i="10"/>
  <c r="G28" i="10"/>
  <c r="G32" i="10"/>
  <c r="G33" i="10"/>
  <c r="G34" i="10"/>
  <c r="G35" i="10"/>
  <c r="G36" i="10"/>
  <c r="G37" i="10"/>
  <c r="G38" i="10"/>
  <c r="G18" i="10"/>
  <c r="C42" i="10"/>
  <c r="C7" i="10"/>
  <c r="C8" i="10"/>
  <c r="C13" i="10"/>
  <c r="O24" i="9"/>
  <c r="O2" i="9"/>
  <c r="O4" i="9"/>
  <c r="O5" i="9"/>
  <c r="O6" i="9"/>
  <c r="O7" i="9"/>
  <c r="O8" i="9"/>
  <c r="O9" i="9"/>
  <c r="O14" i="9"/>
  <c r="O17" i="9"/>
  <c r="O21" i="9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O1" i="8"/>
  <c r="O2" i="8"/>
  <c r="O4" i="8"/>
  <c r="O5" i="8"/>
  <c r="O7" i="8"/>
  <c r="O8" i="8"/>
  <c r="O11" i="8"/>
  <c r="O14" i="8"/>
  <c r="O16" i="8"/>
  <c r="O17" i="8"/>
  <c r="I4" i="1"/>
  <c r="J3" i="1"/>
  <c r="L3" i="1"/>
  <c r="L4" i="1"/>
  <c r="O4" i="7"/>
  <c r="O7" i="7"/>
  <c r="J29" i="5"/>
  <c r="F34" i="5"/>
  <c r="G34" i="5"/>
  <c r="H34" i="5"/>
  <c r="I34" i="5"/>
  <c r="J18" i="5"/>
  <c r="J19" i="5"/>
  <c r="J20" i="5"/>
  <c r="J21" i="5"/>
  <c r="J22" i="5"/>
  <c r="J23" i="5"/>
  <c r="J24" i="5"/>
  <c r="J25" i="5"/>
  <c r="J26" i="5"/>
  <c r="J27" i="5"/>
  <c r="J28" i="5"/>
  <c r="J30" i="5"/>
  <c r="J34" i="5"/>
  <c r="F14" i="5"/>
  <c r="G14" i="5"/>
  <c r="H14" i="5"/>
  <c r="I14" i="5"/>
  <c r="J8" i="5"/>
  <c r="J9" i="5"/>
  <c r="J11" i="5"/>
  <c r="J12" i="5"/>
  <c r="J7" i="5"/>
  <c r="J14" i="5"/>
  <c r="J13" i="5"/>
  <c r="J15" i="5"/>
  <c r="J16" i="5"/>
  <c r="J17" i="5"/>
  <c r="O14" i="7"/>
  <c r="O19" i="7"/>
  <c r="O11" i="7"/>
  <c r="O2" i="7"/>
  <c r="O6" i="7"/>
  <c r="O17" i="7"/>
  <c r="O9" i="7"/>
  <c r="O5" i="6"/>
  <c r="O13" i="6"/>
  <c r="O3" i="6"/>
  <c r="O2" i="6"/>
  <c r="O7" i="6"/>
  <c r="O17" i="6"/>
  <c r="O9" i="6"/>
  <c r="O11" i="6"/>
  <c r="O4" i="6"/>
  <c r="D34" i="5"/>
  <c r="D7" i="5"/>
  <c r="D8" i="5"/>
  <c r="D14" i="5"/>
</calcChain>
</file>

<file path=xl/comments1.xml><?xml version="1.0" encoding="utf-8"?>
<comments xmlns="http://schemas.openxmlformats.org/spreadsheetml/2006/main">
  <authors>
    <author>AMURE</author>
  </authors>
  <commentList>
    <comment ref="J3" authorId="0">
      <text>
        <r>
          <rPr>
            <b/>
            <sz val="9"/>
            <color indexed="81"/>
            <rFont val="Calibri"/>
            <family val="2"/>
          </rPr>
          <t>AMURE:</t>
        </r>
        <r>
          <rPr>
            <sz val="9"/>
            <color indexed="81"/>
            <rFont val="Calibri"/>
            <family val="2"/>
          </rPr>
          <t xml:space="preserve">
Ajustement, car la balance de 619.22$ contient des montants des dépenses de 2013 et 2014. Donc, le 107.24$ provient de 2 comptes Bell de 2013 (76.76$ et 30.48$). Il devrait se retrouver dans le legger 2013.</t>
        </r>
      </text>
    </comment>
  </commentList>
</comments>
</file>

<file path=xl/sharedStrings.xml><?xml version="1.0" encoding="utf-8"?>
<sst xmlns="http://schemas.openxmlformats.org/spreadsheetml/2006/main" count="4883" uniqueCount="736">
  <si>
    <t>Date</t>
  </si>
  <si>
    <t>From/To</t>
  </si>
  <si>
    <t>Category</t>
  </si>
  <si>
    <t>Notes</t>
  </si>
  <si>
    <t>Invoice ID</t>
  </si>
  <si>
    <t>Cumulative</t>
  </si>
  <si>
    <t>Deposit</t>
  </si>
  <si>
    <t>Deposit - deposit account interest</t>
  </si>
  <si>
    <t>Carry Forward from 2012</t>
  </si>
  <si>
    <t>VISA PAYMENT</t>
  </si>
  <si>
    <t>MAD MINI</t>
  </si>
  <si>
    <t>VISA</t>
  </si>
  <si>
    <t>MAGASIN CND TIRE</t>
  </si>
  <si>
    <t>APPLE ONLINE STORE</t>
  </si>
  <si>
    <t>none</t>
  </si>
  <si>
    <t>Office Supplies</t>
  </si>
  <si>
    <t>Cheque # 000045</t>
  </si>
  <si>
    <t>Cheque # 000054</t>
  </si>
  <si>
    <t>Cheque # 000058</t>
  </si>
  <si>
    <t>Cheque # 000057</t>
  </si>
  <si>
    <t>Cheque # 000059</t>
  </si>
  <si>
    <t>Cheque # 000055</t>
  </si>
  <si>
    <t>Cheque # 000063</t>
  </si>
  <si>
    <t>Cheque # 000065</t>
  </si>
  <si>
    <t>Cheque # 000067</t>
  </si>
  <si>
    <t>Cheque # 000056</t>
  </si>
  <si>
    <t>Cheque # 000061</t>
  </si>
  <si>
    <t>Cheque # 000069</t>
  </si>
  <si>
    <t>Annual Cashback 2012</t>
  </si>
  <si>
    <t>LOT 39 MONTREAL CD</t>
  </si>
  <si>
    <t>PROVIGO #8919 MONTREAL CD</t>
  </si>
  <si>
    <t>GOOGLE *SVCSAPS_AERUM GOOGLE *SVCSA CD</t>
  </si>
  <si>
    <t>CAFÉ BISTROT VAN HOUTE</t>
  </si>
  <si>
    <t>Coffee for office</t>
  </si>
  <si>
    <t>MONEYSWORTH &amp; BEST MONTREAL</t>
  </si>
  <si>
    <t>Keys Made (5 sets of 3)</t>
  </si>
  <si>
    <t>THE BAY #1601 MONTREAL CD</t>
  </si>
  <si>
    <t>Coffe maker, Bodem</t>
  </si>
  <si>
    <t>Pre-auth. payment/PAYROLL - 23L9</t>
  </si>
  <si>
    <t>Cheque # 000088</t>
  </si>
  <si>
    <t>Cheque # 000086</t>
  </si>
  <si>
    <t>Cheque # 000084</t>
  </si>
  <si>
    <t>Cheque # 000090</t>
  </si>
  <si>
    <t>Cheque # 000094</t>
  </si>
  <si>
    <t>Cheque # 000095</t>
  </si>
  <si>
    <t>Cheque # 000096</t>
  </si>
  <si>
    <t>Cheque # 000089</t>
  </si>
  <si>
    <t>Cheque # 000092</t>
  </si>
  <si>
    <t>GOOGLE *SVCSAPPS_AERUM GOOGLE *SVCSA CD</t>
  </si>
  <si>
    <t>L'ACADEMIE CRESCENT MONTREAL  CD</t>
  </si>
  <si>
    <t>BLC PAIEMENT / LBC PAYMENT          SRVI</t>
  </si>
  <si>
    <t>METRO DE LA MONTAGNE 2211 MONTREAL  CD</t>
  </si>
  <si>
    <t>MADMIMI*0085093-         877-9606464  NY</t>
  </si>
  <si>
    <t>FRAIS COPIE/COPY CHARGES</t>
  </si>
  <si>
    <t>GANDI PARIS  FR</t>
  </si>
  <si>
    <t>STATIONNEMENT DE MONTR MONTREAL  CD</t>
  </si>
  <si>
    <t>SECOND CUP 9443 MONTREAL  CD</t>
  </si>
  <si>
    <t>IGA LEFEBVRE MONTREAL  CD</t>
  </si>
  <si>
    <t>MAD MIMI                 877-9606464  NY</t>
  </si>
  <si>
    <t>PHARMAPRIX #0055 MONTREAL  CD</t>
  </si>
  <si>
    <t>BUSINESS DEPOT DIRECT MISSISSAUGA  CD</t>
  </si>
  <si>
    <t>GOOGLE *SVCSAPPS_AERUM   CC@GOOGLE.COMCD</t>
  </si>
  <si>
    <t>Cheque # 000082</t>
  </si>
  <si>
    <t>Cheque # 000083</t>
  </si>
  <si>
    <t>Account</t>
  </si>
  <si>
    <t>BANK</t>
  </si>
  <si>
    <t>VISA_01_10</t>
  </si>
  <si>
    <t>Rent January</t>
  </si>
  <si>
    <t>Rent February</t>
  </si>
  <si>
    <t>ADP Payroll</t>
  </si>
  <si>
    <t>Barganing team dinner</t>
  </si>
  <si>
    <t>visa transfer</t>
  </si>
  <si>
    <t>visa cashback</t>
  </si>
  <si>
    <t>Revenue</t>
  </si>
  <si>
    <t>Employee</t>
  </si>
  <si>
    <t>Bank account Interest</t>
  </si>
  <si>
    <t>Software/Communications/Website</t>
  </si>
  <si>
    <t>Google services (emails)</t>
  </si>
  <si>
    <t>Visa charge for previous statements</t>
  </si>
  <si>
    <t>Miscellaneous expenses</t>
  </si>
  <si>
    <t>Madmini newsletter charges</t>
  </si>
  <si>
    <t>dues</t>
  </si>
  <si>
    <t>domain name registration</t>
  </si>
  <si>
    <t>Liberations</t>
  </si>
  <si>
    <t>Stipend</t>
  </si>
  <si>
    <t>Agenda + Coffee</t>
  </si>
  <si>
    <t>Rent (June + July)</t>
  </si>
  <si>
    <t>CQ96</t>
  </si>
  <si>
    <t>(+)  Bank</t>
  </si>
  <si>
    <t>(-)  Bank</t>
  </si>
  <si>
    <t>(-) Visa</t>
  </si>
  <si>
    <t>(+) Visa</t>
  </si>
  <si>
    <t>Cheque # 000060</t>
  </si>
  <si>
    <t>Cheque # 000071</t>
  </si>
  <si>
    <t>Cheque # 000068</t>
  </si>
  <si>
    <t>Cheque # 000064</t>
  </si>
  <si>
    <t>Cheque # 000073</t>
  </si>
  <si>
    <t>Cheque # 000076</t>
  </si>
  <si>
    <t>Cheque # 000075</t>
  </si>
  <si>
    <t>Cheque # 000072</t>
  </si>
  <si>
    <t>Cheque # 000077</t>
  </si>
  <si>
    <t>Cheque # 000078</t>
  </si>
  <si>
    <t>Frank Belanger Translation</t>
  </si>
  <si>
    <t>Matthew Annis (Ikea)</t>
  </si>
  <si>
    <t>Bell</t>
  </si>
  <si>
    <t>Matthew Annis (Ikea delivery + Parking)</t>
  </si>
  <si>
    <t>Matthew Annis (staples order)</t>
  </si>
  <si>
    <t>Rent March</t>
  </si>
  <si>
    <t>Mary Anne Poutanen (Open house expenses)</t>
  </si>
  <si>
    <t>Rent April</t>
  </si>
  <si>
    <t>Resto Plateau (Food)</t>
  </si>
  <si>
    <t>Matthew Annis (staples order change in amount)</t>
  </si>
  <si>
    <t>Montreal Profession Building (Business tax 2013)</t>
  </si>
  <si>
    <t>Thompson House (Room+food)</t>
  </si>
  <si>
    <t>CSST</t>
  </si>
  <si>
    <t>Rod Macleod (Aberdeen event)</t>
  </si>
  <si>
    <t xml:space="preserve">Ville de montreal </t>
  </si>
  <si>
    <t>Rent May</t>
  </si>
  <si>
    <t>Jeremie (studio + Accounting book)</t>
  </si>
  <si>
    <t>VISA_07_16</t>
  </si>
  <si>
    <t>Keys for office</t>
  </si>
  <si>
    <t>CQ54</t>
  </si>
  <si>
    <t>CQ56</t>
  </si>
  <si>
    <t>CQ68</t>
  </si>
  <si>
    <t>Mary Anne Poutanen (florist for office)</t>
  </si>
  <si>
    <t>VISA_03_13</t>
  </si>
  <si>
    <t>Food for assembly</t>
  </si>
  <si>
    <t>Food for Assemblies</t>
  </si>
  <si>
    <t>CQ75</t>
  </si>
  <si>
    <t>Parking</t>
  </si>
  <si>
    <t>Special Events</t>
  </si>
  <si>
    <t>transfer</t>
  </si>
  <si>
    <t>CQ73</t>
  </si>
  <si>
    <t>CQ61</t>
  </si>
  <si>
    <t>CQ58</t>
  </si>
  <si>
    <t>CQ63</t>
  </si>
  <si>
    <t>Mohini Ramkaran (Open house food)</t>
  </si>
  <si>
    <t>CQ65</t>
  </si>
  <si>
    <t>CQ67</t>
  </si>
  <si>
    <t>CQ76</t>
  </si>
  <si>
    <t>CQ95</t>
  </si>
  <si>
    <t>CQ86</t>
  </si>
  <si>
    <t>CQ84</t>
  </si>
  <si>
    <t>Resto Plateau (invoice 514498)</t>
  </si>
  <si>
    <t>LBC DIRECT - bill payment/conf # 112526</t>
  </si>
  <si>
    <t>Cheque # 000098</t>
  </si>
  <si>
    <t>Cheque # 000097</t>
  </si>
  <si>
    <t>LBC DIRECT - bill payment/conf # 154850</t>
  </si>
  <si>
    <t>Dues (2 months, one from march)</t>
  </si>
  <si>
    <t>Rent (August)</t>
  </si>
  <si>
    <t>Liberations from McGill</t>
  </si>
  <si>
    <t>AMUSE (bell, internet)</t>
  </si>
  <si>
    <t>BELL CANADA MONTREAL CD</t>
  </si>
  <si>
    <t>CQ55</t>
  </si>
  <si>
    <t>CQ82</t>
  </si>
  <si>
    <t>VISA_02_28</t>
  </si>
  <si>
    <t>Office Suplies Water Filter</t>
  </si>
  <si>
    <t>VISA_02_27</t>
  </si>
  <si>
    <t>VISA_03_16</t>
  </si>
  <si>
    <t>VISA_01_22</t>
  </si>
  <si>
    <t>Parking for delivery</t>
  </si>
  <si>
    <t>VISA_04_13</t>
  </si>
  <si>
    <t>Stamps</t>
  </si>
  <si>
    <t>Jeremie (Food open house)</t>
  </si>
  <si>
    <t>CQ77</t>
  </si>
  <si>
    <t>CQ72</t>
  </si>
  <si>
    <t>CQ78</t>
  </si>
  <si>
    <t>Software + Suplies</t>
  </si>
  <si>
    <t>VISA_04_17</t>
  </si>
  <si>
    <t>Playwrights workshop montreal</t>
  </si>
  <si>
    <t>Mary Anne Poutanen (Aberdeen event)</t>
  </si>
  <si>
    <t>Community Outreach</t>
  </si>
  <si>
    <t>Recurring office expenses</t>
  </si>
  <si>
    <t>Interest Income</t>
  </si>
  <si>
    <t>Cheque # 000093</t>
  </si>
  <si>
    <t>Cheque # 000109</t>
  </si>
  <si>
    <t>Cheque # 000100</t>
  </si>
  <si>
    <t>Cheque # 000103</t>
  </si>
  <si>
    <t>Cheque # 000101</t>
  </si>
  <si>
    <t>Cheque # 000104</t>
  </si>
  <si>
    <t>Sean Cory (BBQ Costco)</t>
  </si>
  <si>
    <t>CQ109</t>
  </si>
  <si>
    <t>COUCHETARD #387 MONTREAL CD</t>
  </si>
  <si>
    <t>SUBWAY-METCALFE</t>
  </si>
  <si>
    <t>Garbage Bags for BBQ</t>
  </si>
  <si>
    <t>BBQ Beer</t>
  </si>
  <si>
    <t>Food for Exec Meeting</t>
  </si>
  <si>
    <t>VISA_09_06</t>
  </si>
  <si>
    <t>VISA_09_05</t>
  </si>
  <si>
    <t>VISA_09_05_2</t>
  </si>
  <si>
    <t>Cheque # 000102</t>
  </si>
  <si>
    <t>Stipend - Quinn</t>
  </si>
  <si>
    <t>CQ97</t>
  </si>
  <si>
    <t>VISA_01_18</t>
  </si>
  <si>
    <t>Microsoft Office</t>
  </si>
  <si>
    <t>VISA_01_10_1</t>
  </si>
  <si>
    <t>MacBook Pro</t>
  </si>
  <si>
    <t>VISA_01_15</t>
  </si>
  <si>
    <t>Laptop Lock</t>
  </si>
  <si>
    <t>VISA_01_18_1</t>
  </si>
  <si>
    <t>Cheque # 000105</t>
  </si>
  <si>
    <t>Pre-auth. payment/LA CAPITALE</t>
  </si>
  <si>
    <t>Cheque # 000106</t>
  </si>
  <si>
    <t>Cheque # 000110</t>
  </si>
  <si>
    <t>BUSINESS DEPOT DIRECT    MISSISSAUGA  CD</t>
  </si>
  <si>
    <t>CAFE BISTROT VAN HOUTTE #MONTREAL     CD</t>
  </si>
  <si>
    <t>Amazon *Marketplce CA    WWW.AMAZON.CACD</t>
  </si>
  <si>
    <t>Amazon.ca                AMAZON.CA    CD</t>
  </si>
  <si>
    <t>La Capital Insurance</t>
  </si>
  <si>
    <t>Rent (Sept)</t>
  </si>
  <si>
    <t>McGill University</t>
  </si>
  <si>
    <t>Liberation error (Refund)</t>
  </si>
  <si>
    <t>Books for library</t>
  </si>
  <si>
    <t>training</t>
  </si>
  <si>
    <t>Insurance</t>
  </si>
  <si>
    <t>VISA_09_10</t>
  </si>
  <si>
    <t>VISA_09_10_1</t>
  </si>
  <si>
    <t>VISA_09_11</t>
  </si>
  <si>
    <t>CQ105</t>
  </si>
  <si>
    <t>CQ106</t>
  </si>
  <si>
    <t>CQ110</t>
  </si>
  <si>
    <t>Photoshop</t>
  </si>
  <si>
    <t>LBC DIRECT - bill payment/conf</t>
  </si>
  <si>
    <t>MOO INC PRINTING WWW.MOO.COM</t>
  </si>
  <si>
    <t>VISA_09_24</t>
  </si>
  <si>
    <t>Cheque # 000113</t>
  </si>
  <si>
    <t>Repayment of PSAC Loan</t>
  </si>
  <si>
    <t>Loan Repayment</t>
  </si>
  <si>
    <t>Cheque # 000114</t>
  </si>
  <si>
    <t>Cheque # 000112</t>
  </si>
  <si>
    <t>Cheque # 000107</t>
  </si>
  <si>
    <t>Rent (October)</t>
  </si>
  <si>
    <t>Coffee, Meeting with Alexandre</t>
  </si>
  <si>
    <t>VISA_10_11</t>
  </si>
  <si>
    <t>Buisiness Cards (everyone)</t>
  </si>
  <si>
    <t>Buisiness Cards (Sean + Isabelle)</t>
  </si>
  <si>
    <t>VISA_10_11_2</t>
  </si>
  <si>
    <t>CQ112</t>
  </si>
  <si>
    <t>Cheque # 000111</t>
  </si>
  <si>
    <t>Cheque # 000115</t>
  </si>
  <si>
    <t>Cheque # 000118</t>
  </si>
  <si>
    <t>Cheque # 000091</t>
  </si>
  <si>
    <t>Cheque # 000119</t>
  </si>
  <si>
    <t>Cheque # 000120</t>
  </si>
  <si>
    <t>CQ111</t>
  </si>
  <si>
    <t>AGSEM (bbq reimbursement)</t>
  </si>
  <si>
    <t>CQ119</t>
  </si>
  <si>
    <t>WP-FEE.COM</t>
  </si>
  <si>
    <t>Wordpress function on website</t>
  </si>
  <si>
    <t>MOURELATOS GOURMET MONTREAL</t>
  </si>
  <si>
    <t>Food for Exec Meeting (Oct 22)</t>
  </si>
  <si>
    <t>LBC DIRECT - bill payment/conf # 132140</t>
  </si>
  <si>
    <t>Cheque # 000116</t>
  </si>
  <si>
    <t>AppleCare</t>
  </si>
  <si>
    <t>Promotional Items</t>
  </si>
  <si>
    <t>Universal Promotions (AMURE pens)</t>
  </si>
  <si>
    <t>Training</t>
  </si>
  <si>
    <t>Inter-Union Activities</t>
  </si>
  <si>
    <t>AMURE/AERUM</t>
    <phoneticPr fontId="0" type="noConversion"/>
  </si>
  <si>
    <t>Dues</t>
    <phoneticPr fontId="0" type="noConversion"/>
  </si>
  <si>
    <t>Expenses</t>
  </si>
  <si>
    <t>Interest</t>
  </si>
  <si>
    <t>ACTUAL</t>
  </si>
  <si>
    <t>PROPOSED</t>
  </si>
  <si>
    <r>
      <t xml:space="preserve">    </t>
    </r>
    <r>
      <rPr>
        <b/>
        <sz val="12"/>
        <rFont val="Arial"/>
        <family val="2"/>
      </rPr>
      <t>Total Revenue</t>
    </r>
  </si>
  <si>
    <t>Cheque # 000121</t>
  </si>
  <si>
    <t>Cheque # 000108</t>
  </si>
  <si>
    <t>Cheque # 000124</t>
  </si>
  <si>
    <t>Cheque # 000126</t>
  </si>
  <si>
    <t>Cheque # 000127</t>
  </si>
  <si>
    <t>Cheque # 000129</t>
  </si>
  <si>
    <t>Cheque # 000130</t>
  </si>
  <si>
    <t>Cheque # 000138</t>
  </si>
  <si>
    <t>Cheque # 000137</t>
  </si>
  <si>
    <t>Cheque # 000128</t>
  </si>
  <si>
    <t>Cheque # 000136</t>
  </si>
  <si>
    <t>Per Diem FTQ congress - Sean</t>
  </si>
  <si>
    <t>Stipend - Sean - Dec</t>
  </si>
  <si>
    <t>FTQ congress Registration fee</t>
  </si>
  <si>
    <t>GOOGLE *SVCSAPPS_AERUM   855-222-8603 CD</t>
  </si>
  <si>
    <t>MARCHE ADONIS MONTREAL  CD</t>
  </si>
  <si>
    <t>MOURELATOS GOURMET MONTREAL  CD</t>
  </si>
  <si>
    <t>SUPERMARCHE P A DU FORT MONTREAL  CD</t>
  </si>
  <si>
    <t>DEPANNEUR BEAU SOIR MONTREAL  CD</t>
  </si>
  <si>
    <t>COUCHETARD #387 MONTREAL  CD</t>
  </si>
  <si>
    <t>DOMINO'S PIZZA MONTREAL  CD</t>
  </si>
  <si>
    <t>TRAVELOCITY.CA HOTELS    877-282-2925 CD</t>
  </si>
  <si>
    <t>FAIRMONT LE CHATEAU FR QUEBEC  CD</t>
  </si>
  <si>
    <t>VIA RAIL INTERNET #500 MONTREAL  CD</t>
  </si>
  <si>
    <t>MCGILL COMPUTER STORE MONTREAL  CD</t>
  </si>
  <si>
    <t>BELL CANADA              MONTREAL     CD</t>
  </si>
  <si>
    <t>FAIRMONT LE CHATEAU FR   QUEBEC       CD</t>
  </si>
  <si>
    <t>Food for labour week (Nov 4- Nov 8)</t>
  </si>
  <si>
    <t>CQ124</t>
  </si>
  <si>
    <t>CQ138</t>
  </si>
  <si>
    <t>VISA_11_07</t>
  </si>
  <si>
    <t>CQ130</t>
  </si>
  <si>
    <t>CQ129</t>
  </si>
  <si>
    <t>Via Train to FTQ congress</t>
  </si>
  <si>
    <t>VISA_10_22</t>
  </si>
  <si>
    <t>VISA_11_30</t>
  </si>
  <si>
    <t>FTQ congress Hotel Nov 24 - Nov 29 Sean</t>
  </si>
  <si>
    <t>FTQ congress Hotel Nov 24 - Nov 29 Jeremie</t>
  </si>
  <si>
    <t>VISA_11_20</t>
  </si>
  <si>
    <t>Batteries and charger</t>
  </si>
  <si>
    <t>Cheque # 000132</t>
  </si>
  <si>
    <t>Cheque # 000142</t>
  </si>
  <si>
    <t>Rent (December)</t>
  </si>
  <si>
    <t>DOUBLE PIZZA MONTREAL CD</t>
  </si>
  <si>
    <t>Pizza for holiday party Dec 4th</t>
  </si>
  <si>
    <t>Stipend - Jon - Nov</t>
  </si>
  <si>
    <t>Stipend - Sebastian - Nov</t>
  </si>
  <si>
    <t>Stipend - Jon - Dec</t>
  </si>
  <si>
    <t>Stipend - Sean - Nov</t>
  </si>
  <si>
    <t>Stipend - Fabrice - August</t>
  </si>
  <si>
    <t>Stipend - Fabrice - July</t>
  </si>
  <si>
    <t>Stipend - Fabrice - Oct</t>
  </si>
  <si>
    <t>Stipend - Jon - Oct</t>
  </si>
  <si>
    <t>Stipend - Quinn - Aug - Sep</t>
  </si>
  <si>
    <t>Stipend - Anstar - Aug - Sep</t>
  </si>
  <si>
    <t>Stipend - Jon - Aug - Sep</t>
  </si>
  <si>
    <t>Stipend - Sean - Aug - Sep</t>
  </si>
  <si>
    <t>Stipend - Sebastien - Aug -Sep</t>
  </si>
  <si>
    <t>Stipend - Sean - oct</t>
  </si>
  <si>
    <t>Stipend - Sebastien - oct</t>
  </si>
  <si>
    <t>PGSS Wine and cheese of oct 24th</t>
  </si>
  <si>
    <t>Rent (Nov)</t>
  </si>
  <si>
    <t>missing</t>
  </si>
  <si>
    <t>Stipend - Jon - July</t>
  </si>
  <si>
    <t>Stipend - Sebastian - July</t>
  </si>
  <si>
    <t>Stipend - Sean - July</t>
  </si>
  <si>
    <t>Stipend - Anstar - July</t>
  </si>
  <si>
    <t>Liberations from McGill (Given in Error, return on CQ110)</t>
  </si>
  <si>
    <t>FTQ congress Hotel Nov 24 - Nov 29 -152$ Deposit</t>
  </si>
  <si>
    <t>UNCASHED CHEQUES</t>
  </si>
  <si>
    <t>Cheque # 000117</t>
  </si>
  <si>
    <t>Cheque # 000122</t>
  </si>
  <si>
    <t>Cheque # 000123</t>
  </si>
  <si>
    <t>Cheque # 000125</t>
  </si>
  <si>
    <t>Cheque # 000131</t>
  </si>
  <si>
    <t>Cheque # 000133</t>
  </si>
  <si>
    <t>Cheque # 000134</t>
  </si>
  <si>
    <t>Cheque # 000135</t>
  </si>
  <si>
    <t>Cheque # 000139</t>
  </si>
  <si>
    <t>Cheque # 000140</t>
  </si>
  <si>
    <t>Cheque # 000141</t>
  </si>
  <si>
    <t>Cheque # 000143</t>
  </si>
  <si>
    <t>Stipend - Quinn - Dec</t>
  </si>
  <si>
    <t>Stipend - Quinn - Oct</t>
  </si>
  <si>
    <t>Stipend - Antsar - Nov</t>
  </si>
  <si>
    <t>Stipend - Quinn - Nov</t>
  </si>
  <si>
    <t>Stipend - Fabrice - Nov</t>
  </si>
  <si>
    <t>Stipend - Antsar - Dec</t>
  </si>
  <si>
    <t>Stipend - Fabrice - Dec</t>
  </si>
  <si>
    <t>Stipend - Sebastian - Dec</t>
  </si>
  <si>
    <t>Per Diem FTQ congress - Jeremie</t>
  </si>
  <si>
    <t>Jeremie (posters for holiday party)</t>
  </si>
  <si>
    <t>Sean (Food for holiday party on Dec 4th)</t>
  </si>
  <si>
    <t>Pizza for exec meeting November 21st</t>
  </si>
  <si>
    <t>Via Train from FTQ congress</t>
  </si>
  <si>
    <t>Food for GA on May 22nd</t>
  </si>
  <si>
    <t>Jeremie (Deposit on hotel FTQ congress, first line of receipt)</t>
  </si>
  <si>
    <t>VISA_11_16</t>
  </si>
  <si>
    <t>VISA_8_20</t>
  </si>
  <si>
    <t>VISA_11_06_3</t>
  </si>
  <si>
    <t>VISA_11_06_2</t>
  </si>
  <si>
    <t>VISA_11_04_1</t>
  </si>
  <si>
    <t>VISA_11_06_1</t>
  </si>
  <si>
    <t>VISA_11_03_2</t>
  </si>
  <si>
    <t>VISA_11_07_1</t>
  </si>
  <si>
    <t>VISA_11_04_2</t>
  </si>
  <si>
    <t>VISA_11_05</t>
  </si>
  <si>
    <t>VISA_11_09</t>
  </si>
  <si>
    <t>CQ140</t>
  </si>
  <si>
    <t xml:space="preserve"> (-)  Bank </t>
  </si>
  <si>
    <t xml:space="preserve"> (+)  Bank </t>
  </si>
  <si>
    <t xml:space="preserve"> (-) Visa </t>
  </si>
  <si>
    <t xml:space="preserve"> (+) Visa </t>
  </si>
  <si>
    <t xml:space="preserve"> -  </t>
  </si>
  <si>
    <t>Resto Plateau (Food for GA on December 16th)</t>
  </si>
  <si>
    <t>Promotional Items / Printed materials</t>
  </si>
  <si>
    <t>Food for meetings</t>
  </si>
  <si>
    <t>Office expenses (Rent, Equipment, insurance)</t>
  </si>
  <si>
    <t>Proposed Budget FY2014</t>
  </si>
  <si>
    <t>January 2014-December 2014</t>
  </si>
  <si>
    <t xml:space="preserve">   Dues January - March 2013 (0.6%)</t>
  </si>
  <si>
    <t xml:space="preserve">   Dues April - December 2014 (0.2%)</t>
  </si>
  <si>
    <t xml:space="preserve">    McGill contribution to liberations</t>
  </si>
  <si>
    <t xml:space="preserve">    Interest</t>
  </si>
  <si>
    <t>TOTAL</t>
  </si>
  <si>
    <t>Savings</t>
  </si>
  <si>
    <t>Special events (BBQ's, wine and cheese)</t>
  </si>
  <si>
    <t>Interunion Meetings (FTQ, PSAC)</t>
  </si>
  <si>
    <t>Hardship funds (donations to AMURE members)</t>
  </si>
  <si>
    <t>Solidarity funds (donations to outside AMURE)</t>
  </si>
  <si>
    <t>Carry Forward from 2013</t>
  </si>
  <si>
    <t>GOOGLE SVCAPPS_AERUM 855-222-8603 CD</t>
  </si>
  <si>
    <t>Software/Communication/Website</t>
  </si>
  <si>
    <t>MADMINI 877-9606464 NY</t>
  </si>
  <si>
    <t>Filemaker   800-325-2747</t>
  </si>
  <si>
    <t>Create employee file</t>
  </si>
  <si>
    <t>?</t>
  </si>
  <si>
    <t>Pre-auth. Payment/LA CAPITALE #conf 161240</t>
  </si>
  <si>
    <t>La capital Insurance</t>
  </si>
  <si>
    <t>Mcgill university book montreal</t>
  </si>
  <si>
    <t>Visa transfert</t>
  </si>
  <si>
    <t>Pre-auth. Payment/Payroll 23L9</t>
  </si>
  <si>
    <t>ADP payroll</t>
  </si>
  <si>
    <t>Boustan Montreal</t>
  </si>
  <si>
    <t>Food for executif meeting</t>
  </si>
  <si>
    <t>Cheque # 000149</t>
  </si>
  <si>
    <t>Rent (January)</t>
  </si>
  <si>
    <t>Cheque # 000157</t>
  </si>
  <si>
    <t>Cheque # 000154</t>
  </si>
  <si>
    <t>Cheque # 000150</t>
  </si>
  <si>
    <t>Cheque # 000153</t>
  </si>
  <si>
    <t>Cheque # 000158</t>
  </si>
  <si>
    <t>Macbook pro 15" (Treasurer)</t>
  </si>
  <si>
    <t>Liberation</t>
  </si>
  <si>
    <t>Office supplies</t>
  </si>
  <si>
    <t>Cheque # 000155</t>
  </si>
  <si>
    <t>Stipend - Quinn - Jan</t>
  </si>
  <si>
    <t>Stipend - Sean - Jan</t>
  </si>
  <si>
    <t>Stipend - Fabrice - Jan</t>
  </si>
  <si>
    <t>Stipend - Antsar - Jan</t>
  </si>
  <si>
    <t>Stipend - Sebastian - Jan</t>
  </si>
  <si>
    <t>BLC paiement VISA</t>
  </si>
  <si>
    <t>Cheque # 000156</t>
  </si>
  <si>
    <t>Stipend - Francois - Jan</t>
  </si>
  <si>
    <t>Visa ajustement</t>
  </si>
  <si>
    <t>CQ158</t>
  </si>
  <si>
    <t>Notebook 192 pages</t>
  </si>
  <si>
    <t>VISA_01_13</t>
  </si>
  <si>
    <t>Bell Canada Montreal CD</t>
  </si>
  <si>
    <t>Bank account interest</t>
  </si>
  <si>
    <t>Interest income</t>
  </si>
  <si>
    <t>Cheque # 000161</t>
  </si>
  <si>
    <t>Taxi labour commission Jan 28th</t>
  </si>
  <si>
    <t>Inter-union activities</t>
  </si>
  <si>
    <t>Cheque # 000162</t>
  </si>
  <si>
    <t>Stipend - Sean - Feb</t>
  </si>
  <si>
    <t>Cheque # 000147</t>
  </si>
  <si>
    <t>Donation for Unifor</t>
  </si>
  <si>
    <t>Donation</t>
  </si>
  <si>
    <t>Pre-auth. Payment/LA CAPITALE</t>
  </si>
  <si>
    <t>Cheque # 000160</t>
  </si>
  <si>
    <t>Rent (Febuary)</t>
  </si>
  <si>
    <t>CQ147</t>
  </si>
  <si>
    <t>Cheque # 000164</t>
  </si>
  <si>
    <t>PSAC registration for June 6--8</t>
  </si>
  <si>
    <t>Annual cash back 2013</t>
  </si>
  <si>
    <t>Visa cash back</t>
  </si>
  <si>
    <t>Cheque # 000165</t>
  </si>
  <si>
    <t>Rent (March)</t>
  </si>
  <si>
    <t>Gandi uxemburg fr</t>
  </si>
  <si>
    <t>Site web</t>
  </si>
  <si>
    <t>VISA_03_05</t>
  </si>
  <si>
    <t>Cheque # 000170</t>
  </si>
  <si>
    <t>Cheque # 000166</t>
  </si>
  <si>
    <t>Cheque # 000168</t>
  </si>
  <si>
    <t>Cheque # 000169</t>
  </si>
  <si>
    <t>Cheque # 000167</t>
  </si>
  <si>
    <t>Stipend - Sean - Mar</t>
  </si>
  <si>
    <t>Stipend - Francois - Feb, Mar</t>
  </si>
  <si>
    <t>Stipend - Antsar -  Feb, Mar</t>
  </si>
  <si>
    <t>Stipend - Sebastian - Feb, Mar</t>
  </si>
  <si>
    <t>Stipend - Quinn - Feb, Mar</t>
  </si>
  <si>
    <t>Cheque # 000171</t>
  </si>
  <si>
    <t>Rent (April)</t>
  </si>
  <si>
    <t>CQ164</t>
  </si>
  <si>
    <t>Bureau en gros</t>
  </si>
  <si>
    <t>Cheque # 000172</t>
  </si>
  <si>
    <t>VISA_04_04</t>
  </si>
  <si>
    <t>VISA_04_21</t>
  </si>
  <si>
    <t>VISA_04_22</t>
  </si>
  <si>
    <t>Cheque # 000174</t>
  </si>
  <si>
    <t>Cheque # 000175</t>
  </si>
  <si>
    <t>Cheque # 000148</t>
  </si>
  <si>
    <t>Stipend - Sebastian - Apr</t>
  </si>
  <si>
    <t>Stipend - Quinn - Apr</t>
  </si>
  <si>
    <t>Help a group for lawsuit, write in december</t>
  </si>
  <si>
    <t>Cheque # 000178</t>
  </si>
  <si>
    <t>Stipend - Antsar - Apr</t>
  </si>
  <si>
    <t>BLC paiement VISA, conf#140351</t>
  </si>
  <si>
    <t>Petrocan-455</t>
  </si>
  <si>
    <t>Gaz pour truc de déménagement</t>
  </si>
  <si>
    <t>Move</t>
  </si>
  <si>
    <t>Cheque # 000176</t>
  </si>
  <si>
    <t>Stipend - Francois - Apr</t>
  </si>
  <si>
    <t>CPC SCP eCOAACA OTTAWA CD</t>
  </si>
  <si>
    <t>Mail transfert</t>
  </si>
  <si>
    <t>VISA_04_30</t>
  </si>
  <si>
    <t>Cheque # 000173</t>
  </si>
  <si>
    <t>CQ173</t>
  </si>
  <si>
    <t>Parking charge</t>
  </si>
  <si>
    <t>Cheque # 000177</t>
  </si>
  <si>
    <t>Stipend - Sean - Apr</t>
  </si>
  <si>
    <t>BLC paiement VISA, conf#093636</t>
  </si>
  <si>
    <t>Stipend+Employee</t>
  </si>
  <si>
    <t>CQ172</t>
  </si>
  <si>
    <t>Tax</t>
  </si>
  <si>
    <t>Old office professional tax</t>
  </si>
  <si>
    <t>Cheque # 000179</t>
  </si>
  <si>
    <t>U-Haul truck</t>
  </si>
  <si>
    <t>BLC paiement VISA, conf#123201</t>
  </si>
  <si>
    <t>Cheque # 000180</t>
  </si>
  <si>
    <t>BLC paiement VISA, conf#193218</t>
  </si>
  <si>
    <t>Essence du papier montreal</t>
  </si>
  <si>
    <t>KEG place ville-marie</t>
  </si>
  <si>
    <t>Special year executif lunch</t>
  </si>
  <si>
    <t>Digitalocean</t>
  </si>
  <si>
    <t>Chateau Mont St-Anne</t>
  </si>
  <si>
    <t>AFPC-Quebec triennal (food)</t>
  </si>
  <si>
    <t>Esso 601 St-Jean</t>
  </si>
  <si>
    <t>AFPC-Quebec triennal (Gaz Sean/Antsar)</t>
  </si>
  <si>
    <t>VISA_06_07</t>
  </si>
  <si>
    <t>CQ179</t>
  </si>
  <si>
    <t>VISA_06_02</t>
  </si>
  <si>
    <t>VISA_06_06</t>
  </si>
  <si>
    <t>VISA_05_26</t>
  </si>
  <si>
    <t>Cadeau départ Jérémie</t>
  </si>
  <si>
    <t>VISA_04_26</t>
  </si>
  <si>
    <t>VISA_06_07A</t>
  </si>
  <si>
    <t>VISA_05_27</t>
  </si>
  <si>
    <t>CQ180</t>
  </si>
  <si>
    <t>Food for the move</t>
  </si>
  <si>
    <t>Cheque # 000182</t>
  </si>
  <si>
    <t>Cheque # 000184</t>
  </si>
  <si>
    <t>Cheque # 000183</t>
  </si>
  <si>
    <t>PSAC François</t>
  </si>
  <si>
    <t>BLC paiement VISA, conf#195208</t>
  </si>
  <si>
    <t>Newegg</t>
  </si>
  <si>
    <t>Router WI-FI</t>
  </si>
  <si>
    <t>WI-FI signal extender</t>
  </si>
  <si>
    <t>CQ182</t>
  </si>
  <si>
    <t>Car rental SEAN for PSAC</t>
  </si>
  <si>
    <t>VISA_06_21</t>
  </si>
  <si>
    <t>VISA_06_21A</t>
  </si>
  <si>
    <t>François transport janvier-mai</t>
  </si>
  <si>
    <t>CQ184</t>
  </si>
  <si>
    <t>CQ183</t>
  </si>
  <si>
    <t>dues McGill for liberation</t>
  </si>
  <si>
    <t>BLC paiement VISA, conf#111109</t>
  </si>
  <si>
    <t>VISA_06_25</t>
  </si>
  <si>
    <t>Adaptor</t>
  </si>
  <si>
    <t>visa_06_27</t>
  </si>
  <si>
    <t>Canadian Tire</t>
  </si>
  <si>
    <t>Support clé</t>
  </si>
  <si>
    <t>PGSS montreal</t>
  </si>
  <si>
    <t>General assembly 26 juin 2014</t>
  </si>
  <si>
    <t>Food and rent for GA</t>
  </si>
  <si>
    <t>VISA_07_03</t>
  </si>
  <si>
    <t>Staples</t>
  </si>
  <si>
    <t>VISA_06_19</t>
  </si>
  <si>
    <t>Cheque # 000185</t>
  </si>
  <si>
    <t>BLC paiement VISA, conf#185725</t>
  </si>
  <si>
    <t>VISA_07_02</t>
  </si>
  <si>
    <t>Hébergement de notre site internet</t>
  </si>
  <si>
    <t>Pharmaprix</t>
  </si>
  <si>
    <t>VISA_07_24</t>
  </si>
  <si>
    <t>VISA_07_28</t>
  </si>
  <si>
    <t>Stationnary</t>
  </si>
  <si>
    <t>VISA_07_30A</t>
  </si>
  <si>
    <t>Food for GA</t>
  </si>
  <si>
    <t>CQ185</t>
  </si>
  <si>
    <t>General assembly December 2013, CQ185 replace CQ146</t>
  </si>
  <si>
    <t>Trimester 1</t>
  </si>
  <si>
    <t>Trimester 2</t>
  </si>
  <si>
    <t>Trimester 3</t>
  </si>
  <si>
    <t>Trimester 4</t>
  </si>
  <si>
    <t>Cheque # 000187</t>
  </si>
  <si>
    <t>Cheque # 000188</t>
  </si>
  <si>
    <t>Cheque</t>
  </si>
  <si>
    <t>BLC paiement VISA, conf#184913</t>
  </si>
  <si>
    <t>VISA_07_30B</t>
  </si>
  <si>
    <t>CQ187</t>
  </si>
  <si>
    <t>USB key</t>
  </si>
  <si>
    <t>Promotional item</t>
  </si>
  <si>
    <t>CQ188</t>
  </si>
  <si>
    <t>Career investigation Jone Papas</t>
  </si>
  <si>
    <t>CQ189</t>
  </si>
  <si>
    <t>Ville de montreal tax</t>
  </si>
  <si>
    <t>Registraire des entreprise</t>
  </si>
  <si>
    <t>Apple store #R248</t>
  </si>
  <si>
    <t>VISA_08_12</t>
  </si>
  <si>
    <t>Update enterprise quebec 2014</t>
  </si>
  <si>
    <t>Update enterprise quebec 2013</t>
  </si>
  <si>
    <t>Keyboard</t>
  </si>
  <si>
    <t>VISA_08_18</t>
  </si>
  <si>
    <t>Pre-auth. D+H</t>
  </si>
  <si>
    <t>BLC paiement VISA, conf#193048</t>
  </si>
  <si>
    <t>Cheque # 000190</t>
  </si>
  <si>
    <t>Cheque # 000191</t>
  </si>
  <si>
    <t>Cheque # 000192</t>
  </si>
  <si>
    <t>Cheque # 000193</t>
  </si>
  <si>
    <t>BLC paiement VISA, conf#190949</t>
  </si>
  <si>
    <t>CQ192</t>
  </si>
  <si>
    <t>DNH*0085093</t>
  </si>
  <si>
    <t>Business depot direct</t>
  </si>
  <si>
    <t>Magasin Canadian Tire #00435</t>
  </si>
  <si>
    <t>Miscellaneous</t>
  </si>
  <si>
    <t>CQ 190</t>
  </si>
  <si>
    <t>Workshop, culture training</t>
  </si>
  <si>
    <t>CQ193</t>
  </si>
  <si>
    <t>Computer mac, Sean must give back 110$</t>
  </si>
  <si>
    <t>Anchor for board</t>
  </si>
  <si>
    <t>CQ191</t>
  </si>
  <si>
    <t>VISA_09_09</t>
  </si>
  <si>
    <t>Cheque # 000186</t>
  </si>
  <si>
    <t>CQ186</t>
  </si>
  <si>
    <t>Donation for métallo</t>
  </si>
  <si>
    <t>Correction</t>
  </si>
  <si>
    <t>Remboursement pour chèquier D+H 2014-08-21</t>
  </si>
  <si>
    <t>Nouveau chèquier voir 2014-09-22 pour remboursement</t>
  </si>
  <si>
    <t>BLC paiement VISA, conf#184756</t>
  </si>
  <si>
    <t>Dix mille villages beaconsfield CD</t>
  </si>
  <si>
    <t>VISA_09_23</t>
  </si>
  <si>
    <t>VISA_09_26</t>
  </si>
  <si>
    <t>Café</t>
  </si>
  <si>
    <t>Cheque # 000196</t>
  </si>
  <si>
    <t>BLC paiement VISA, conf#090608</t>
  </si>
  <si>
    <t>wpchrg.com</t>
  </si>
  <si>
    <t>VISA_10_07</t>
  </si>
  <si>
    <t>Heater for office</t>
  </si>
  <si>
    <t>Domain registration</t>
  </si>
  <si>
    <t>VISA_10_01</t>
  </si>
  <si>
    <t>CQ196</t>
  </si>
  <si>
    <t>Windows laptop, Sean payback 110$ see CQ193</t>
  </si>
  <si>
    <t>Cheque # 000195</t>
  </si>
  <si>
    <t>CQ195</t>
  </si>
  <si>
    <t>BLC paiement VISA, conf#185601</t>
  </si>
  <si>
    <t>Sterling marking produ 519-434-5788 CD</t>
  </si>
  <si>
    <t>BLC paiement VISA, conf#152622</t>
  </si>
  <si>
    <t>Bell ste-catherine montreal CD</t>
  </si>
  <si>
    <t>Office supply</t>
  </si>
  <si>
    <t>Pharmaprix #1825</t>
  </si>
  <si>
    <t>Metro ave. du Parc #2359</t>
  </si>
  <si>
    <t>Étampe à l'encre</t>
  </si>
  <si>
    <t>Cellulaire, ipad mini</t>
  </si>
  <si>
    <t>VISA_10_15B</t>
  </si>
  <si>
    <t>VISA_10_15A</t>
  </si>
  <si>
    <t>Post lettre psac</t>
  </si>
  <si>
    <t>VISA_10_24A</t>
  </si>
  <si>
    <t>VISA_10_24B</t>
  </si>
  <si>
    <t>Livret pour les nouveaux chèques</t>
  </si>
  <si>
    <t>VISA_10_21</t>
  </si>
  <si>
    <t>Liberation executif</t>
  </si>
  <si>
    <t>employee</t>
  </si>
  <si>
    <t>BLC paiement VISA, conf#191358</t>
  </si>
  <si>
    <t>Cheque # 000197</t>
  </si>
  <si>
    <t>Cheque # 000198</t>
  </si>
  <si>
    <t>BLC paiement VISA, conf#193054</t>
  </si>
  <si>
    <t>Target canada</t>
  </si>
  <si>
    <t>Adobe systems, inc</t>
  </si>
  <si>
    <t>The labor education</t>
  </si>
  <si>
    <t>CPC SCP #104610 PTE.Claire CD</t>
  </si>
  <si>
    <t>VISA_11_03</t>
  </si>
  <si>
    <t>Toaster/bouilloir</t>
  </si>
  <si>
    <t>VISA_11_04</t>
  </si>
  <si>
    <t>CQ197</t>
  </si>
  <si>
    <t>VISA_11_06</t>
  </si>
  <si>
    <t>Handbook</t>
  </si>
  <si>
    <t>VISA_08_15</t>
  </si>
  <si>
    <t>Cheque # 000200</t>
  </si>
  <si>
    <t>BLC paiement VISA, conf#100239</t>
  </si>
  <si>
    <t>VISA_10_20</t>
  </si>
  <si>
    <t>CQ200</t>
  </si>
  <si>
    <t>Mac event rent for a room</t>
  </si>
  <si>
    <t>Cheque # 000199</t>
  </si>
  <si>
    <t>Food for special event</t>
  </si>
  <si>
    <t>Special event</t>
  </si>
  <si>
    <t>CQ199</t>
  </si>
  <si>
    <t>BLC paiement VISA, conf#200658</t>
  </si>
  <si>
    <t>Taxi diamond</t>
  </si>
  <si>
    <t>Taxi</t>
  </si>
  <si>
    <t>VISA_12_2</t>
  </si>
  <si>
    <t>Cheque # 000203</t>
  </si>
  <si>
    <t>Chrismat interunion</t>
  </si>
  <si>
    <t>CQ203</t>
  </si>
  <si>
    <t>Cheque # 000194</t>
  </si>
  <si>
    <t>Conference</t>
  </si>
  <si>
    <t>CQ194</t>
  </si>
  <si>
    <t>Cheque # 000202</t>
  </si>
  <si>
    <t>François transport juin-decembre</t>
  </si>
  <si>
    <t>CQ202</t>
  </si>
  <si>
    <t>Cheque # 000207</t>
  </si>
  <si>
    <t>CQ207</t>
  </si>
  <si>
    <t>Cheque # 000205</t>
  </si>
  <si>
    <t>CQ205</t>
  </si>
  <si>
    <t>BLC paiement VISA, conf#184805</t>
  </si>
  <si>
    <t>Adobe</t>
  </si>
  <si>
    <t>Poste Canada, timbre</t>
  </si>
  <si>
    <t>CQ198</t>
  </si>
  <si>
    <t>VISA_12_02A</t>
  </si>
  <si>
    <t>VISA_12_02B</t>
  </si>
  <si>
    <t>JAVA-U</t>
  </si>
  <si>
    <t>VISA_12_08</t>
  </si>
  <si>
    <t>DOMINOS pizza</t>
  </si>
  <si>
    <t>VISA_12_10</t>
  </si>
  <si>
    <t>Food for meeting Conference board</t>
  </si>
  <si>
    <t>Café conference board</t>
  </si>
  <si>
    <t>Cheque # 000204</t>
  </si>
  <si>
    <t>Cheque # 000201</t>
  </si>
  <si>
    <t>Taxe montreal</t>
  </si>
  <si>
    <t>CQ204</t>
  </si>
  <si>
    <t>CQ201</t>
  </si>
  <si>
    <t>BLC paiement VISA, conf#102548</t>
  </si>
  <si>
    <t>Bell mobility Verdun CD</t>
  </si>
  <si>
    <t xml:space="preserve">    Ajustement for excess receive from PSAC</t>
  </si>
  <si>
    <t>Total expenses</t>
  </si>
  <si>
    <t>Final Budget FY2014</t>
  </si>
  <si>
    <t>Total Revenue</t>
  </si>
  <si>
    <t>Dues January - March 2013 (0.6%)</t>
  </si>
  <si>
    <t>Dues April - December 2014 (0.2%)</t>
  </si>
  <si>
    <t>McGill contribution to liberations</t>
  </si>
  <si>
    <t>SOFTWARE/COMMUNICATION/WEBSITE</t>
  </si>
  <si>
    <t>OFFICE EXPENSES</t>
  </si>
  <si>
    <t>SOFTWARE</t>
  </si>
  <si>
    <t>COMMUNICATION</t>
  </si>
  <si>
    <t>WEB</t>
  </si>
  <si>
    <t>INSURANCE</t>
  </si>
  <si>
    <t>COMPUTER</t>
  </si>
  <si>
    <t>STATIONNARY</t>
  </si>
  <si>
    <t>FURNITURE</t>
  </si>
  <si>
    <t>RENT</t>
  </si>
  <si>
    <t>TAXES</t>
  </si>
  <si>
    <t>BELL</t>
  </si>
  <si>
    <t>Software</t>
  </si>
  <si>
    <t>Web</t>
  </si>
  <si>
    <t>Communication</t>
  </si>
  <si>
    <t>Computer</t>
  </si>
  <si>
    <t>Rent</t>
  </si>
  <si>
    <t>Taxes</t>
  </si>
  <si>
    <t>Bell (phone/internet)</t>
  </si>
  <si>
    <t>VISA_12_16</t>
  </si>
  <si>
    <t>VISA_12_29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</si>
</sst>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[$$-1009]* #,##0.00_-;\-[$$-1009]* #,##0.00_-;_-[$$-1009]* &quot;-&quot;??_-;_-@_-"/>
    <numFmt numFmtId="165" formatCode="0_);[Red]\(0\)"/>
  </numFmts>
  <fonts count="4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12"/>
      <name val="Calibri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name val="Calibri"/>
      <scheme val="minor"/>
    </font>
    <font>
      <b/>
      <sz val="11"/>
      <color rgb="FFFF0000"/>
      <name val="Calibri"/>
      <scheme val="minor"/>
    </font>
    <font>
      <b/>
      <sz val="11"/>
      <color rgb="FF008000"/>
      <name val="Calibri"/>
      <scheme val="minor"/>
    </font>
    <font>
      <sz val="11"/>
      <color theme="1"/>
      <name val="Calibri"/>
      <scheme val="minor"/>
    </font>
    <font>
      <sz val="11"/>
      <name val="Calibri"/>
      <scheme val="minor"/>
    </font>
    <font>
      <sz val="11"/>
      <color theme="0" tint="-0.249977111117893"/>
      <name val="Calibri"/>
      <scheme val="minor"/>
    </font>
    <font>
      <sz val="11"/>
      <color rgb="FF008000"/>
      <name val="Calibri"/>
      <scheme val="minor"/>
    </font>
    <font>
      <sz val="11"/>
      <color rgb="FFFF0000"/>
      <name val="Calibri"/>
      <scheme val="minor"/>
    </font>
    <font>
      <sz val="11"/>
      <color rgb="FF000000"/>
      <name val="Calibri"/>
      <scheme val="minor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2"/>
      <color theme="1" tint="0.14999847407452621"/>
      <name val="Calibri"/>
      <family val="2"/>
      <scheme val="minor"/>
    </font>
    <font>
      <b/>
      <sz val="12"/>
      <color indexed="18"/>
      <name val="Arial"/>
      <family val="2"/>
    </font>
    <font>
      <b/>
      <sz val="12"/>
      <color theme="4" tint="-0.499984740745262"/>
      <name val="Cambria"/>
      <family val="2"/>
      <scheme val="major"/>
    </font>
    <font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rgb="FF000000"/>
      <name val="Calibri"/>
      <scheme val="minor"/>
    </font>
    <font>
      <sz val="11"/>
      <color rgb="FFBFBFBF"/>
      <name val="Calibri"/>
      <scheme val="minor"/>
    </font>
    <font>
      <sz val="12"/>
      <color rgb="FF000000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indexed="18"/>
      <name val="Arial"/>
    </font>
    <font>
      <sz val="12"/>
      <color theme="1"/>
      <name val="Arial"/>
    </font>
    <font>
      <b/>
      <sz val="12"/>
      <color rgb="FF008000"/>
      <name val="Calibri"/>
      <scheme val="minor"/>
    </font>
    <font>
      <b/>
      <sz val="12"/>
      <color rgb="FFFF0000"/>
      <name val="Calibri"/>
      <scheme val="minor"/>
    </font>
    <font>
      <b/>
      <sz val="15"/>
      <color theme="1"/>
      <name val="Calibri"/>
      <scheme val="minor"/>
    </font>
    <font>
      <sz val="10"/>
      <color theme="1"/>
      <name val="Calibri"/>
      <scheme val="minor"/>
    </font>
    <font>
      <sz val="10"/>
      <name val="Calibri"/>
      <scheme val="minor"/>
    </font>
    <font>
      <b/>
      <sz val="10"/>
      <color rgb="FFFF0000"/>
      <name val="Calibri"/>
      <scheme val="minor"/>
    </font>
    <font>
      <b/>
      <sz val="20"/>
      <color theme="0"/>
      <name val="Calibri"/>
      <scheme val="minor"/>
    </font>
    <font>
      <b/>
      <sz val="12"/>
      <color theme="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9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34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38" fontId="16" fillId="0" borderId="0" applyFont="0" applyBorder="0" applyAlignment="0" applyProtection="0"/>
    <xf numFmtId="1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9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8">
    <xf numFmtId="0" fontId="0" fillId="0" borderId="0" xfId="0"/>
    <xf numFmtId="14" fontId="6" fillId="0" borderId="0" xfId="0" applyNumberFormat="1" applyFont="1"/>
    <xf numFmtId="0" fontId="6" fillId="0" borderId="0" xfId="0" applyFont="1"/>
    <xf numFmtId="0" fontId="7" fillId="0" borderId="0" xfId="0" applyFont="1"/>
    <xf numFmtId="14" fontId="12" fillId="0" borderId="0" xfId="0" applyNumberFormat="1" applyFont="1"/>
    <xf numFmtId="0" fontId="12" fillId="0" borderId="0" xfId="0" applyFont="1"/>
    <xf numFmtId="43" fontId="13" fillId="0" borderId="0" xfId="0" applyNumberFormat="1" applyFont="1" applyBorder="1"/>
    <xf numFmtId="43" fontId="14" fillId="0" borderId="0" xfId="0" applyNumberFormat="1" applyFont="1" applyBorder="1"/>
    <xf numFmtId="0" fontId="10" fillId="0" borderId="0" xfId="0" applyFont="1"/>
    <xf numFmtId="14" fontId="10" fillId="0" borderId="0" xfId="0" applyNumberFormat="1" applyFont="1"/>
    <xf numFmtId="0" fontId="15" fillId="0" borderId="0" xfId="0" applyFont="1"/>
    <xf numFmtId="0" fontId="11" fillId="0" borderId="0" xfId="0" applyFont="1"/>
    <xf numFmtId="14" fontId="15" fillId="0" borderId="0" xfId="0" applyNumberFormat="1" applyFont="1"/>
    <xf numFmtId="38" fontId="4" fillId="0" borderId="0" xfId="905" applyFont="1" applyFill="1" applyBorder="1" applyAlignment="1" applyProtection="1">
      <alignment horizontal="centerContinuous"/>
    </xf>
    <xf numFmtId="38" fontId="5" fillId="0" borderId="0" xfId="905" applyFont="1" applyFill="1" applyBorder="1" applyAlignment="1" applyProtection="1">
      <protection locked="0"/>
    </xf>
    <xf numFmtId="38" fontId="3" fillId="0" borderId="0" xfId="905" applyFont="1" applyFill="1" applyBorder="1" applyProtection="1">
      <protection locked="0"/>
    </xf>
    <xf numFmtId="38" fontId="3" fillId="0" borderId="0" xfId="905" applyFont="1" applyFill="1" applyBorder="1" applyProtection="1"/>
    <xf numFmtId="38" fontId="3" fillId="0" borderId="0" xfId="905" applyFont="1" applyFill="1" applyBorder="1" applyAlignment="1" applyProtection="1">
      <alignment horizontal="centerContinuous"/>
    </xf>
    <xf numFmtId="38" fontId="3" fillId="0" borderId="0" xfId="905" applyFont="1" applyBorder="1" applyProtection="1"/>
    <xf numFmtId="49" fontId="3" fillId="0" borderId="0" xfId="905" applyNumberFormat="1" applyFont="1" applyFill="1" applyBorder="1" applyProtection="1"/>
    <xf numFmtId="38" fontId="22" fillId="0" borderId="0" xfId="905" applyFont="1" applyFill="1" applyBorder="1" applyAlignment="1" applyProtection="1">
      <alignment horizontal="left"/>
      <protection locked="0"/>
    </xf>
    <xf numFmtId="38" fontId="4" fillId="0" borderId="0" xfId="905" applyFont="1" applyFill="1" applyBorder="1" applyAlignment="1" applyProtection="1">
      <alignment horizontal="left"/>
      <protection locked="0"/>
    </xf>
    <xf numFmtId="38" fontId="21" fillId="0" borderId="0" xfId="905" applyFont="1" applyFill="1" applyBorder="1" applyAlignment="1">
      <alignment horizontal="left"/>
    </xf>
    <xf numFmtId="38" fontId="3" fillId="0" borderId="0" xfId="905" applyFont="1" applyBorder="1" applyAlignment="1" applyProtection="1">
      <alignment horizontal="left"/>
    </xf>
    <xf numFmtId="43" fontId="3" fillId="0" borderId="0" xfId="905" applyNumberFormat="1" applyFont="1" applyFill="1" applyBorder="1" applyAlignment="1" applyProtection="1">
      <alignment horizontal="center"/>
    </xf>
    <xf numFmtId="43" fontId="4" fillId="0" borderId="0" xfId="905" applyNumberFormat="1" applyFont="1" applyFill="1" applyBorder="1" applyAlignment="1" applyProtection="1">
      <alignment horizontal="center"/>
    </xf>
    <xf numFmtId="43" fontId="3" fillId="0" borderId="0" xfId="905" applyNumberFormat="1" applyFont="1" applyBorder="1" applyAlignment="1" applyProtection="1">
      <alignment horizontal="center"/>
    </xf>
    <xf numFmtId="43" fontId="3" fillId="0" borderId="0" xfId="905" applyNumberFormat="1" applyFont="1" applyFill="1" applyBorder="1" applyAlignment="1" applyProtection="1">
      <alignment horizontal="center"/>
      <protection locked="0"/>
    </xf>
    <xf numFmtId="43" fontId="3" fillId="3" borderId="0" xfId="905" applyNumberFormat="1" applyFont="1" applyFill="1" applyBorder="1" applyAlignment="1" applyProtection="1">
      <alignment horizontal="center"/>
    </xf>
    <xf numFmtId="43" fontId="8" fillId="0" borderId="1" xfId="0" applyNumberFormat="1" applyFont="1" applyBorder="1"/>
    <xf numFmtId="43" fontId="9" fillId="0" borderId="2" xfId="0" applyNumberFormat="1" applyFont="1" applyBorder="1"/>
    <xf numFmtId="164" fontId="6" fillId="0" borderId="3" xfId="0" applyNumberFormat="1" applyFont="1" applyBorder="1"/>
    <xf numFmtId="43" fontId="13" fillId="0" borderId="4" xfId="0" applyNumberFormat="1" applyFont="1" applyBorder="1"/>
    <xf numFmtId="164" fontId="12" fillId="0" borderId="5" xfId="0" applyNumberFormat="1" applyFont="1" applyBorder="1"/>
    <xf numFmtId="164" fontId="10" fillId="0" borderId="5" xfId="0" applyNumberFormat="1" applyFont="1" applyBorder="1"/>
    <xf numFmtId="43" fontId="14" fillId="0" borderId="4" xfId="0" applyNumberFormat="1" applyFont="1" applyBorder="1"/>
    <xf numFmtId="0" fontId="3" fillId="0" borderId="0" xfId="905" applyNumberFormat="1" applyFont="1" applyFill="1" applyBorder="1" applyAlignment="1" applyProtection="1">
      <alignment horizontal="center"/>
    </xf>
    <xf numFmtId="14" fontId="24" fillId="0" borderId="0" xfId="0" applyNumberFormat="1" applyFont="1"/>
    <xf numFmtId="0" fontId="24" fillId="0" borderId="0" xfId="0" applyFont="1"/>
    <xf numFmtId="43" fontId="8" fillId="0" borderId="2" xfId="0" applyNumberFormat="1" applyFont="1" applyBorder="1"/>
    <xf numFmtId="14" fontId="25" fillId="0" borderId="0" xfId="0" applyNumberFormat="1" applyFont="1"/>
    <xf numFmtId="0" fontId="25" fillId="0" borderId="0" xfId="0" applyFont="1"/>
    <xf numFmtId="43" fontId="13" fillId="0" borderId="0" xfId="0" applyNumberFormat="1" applyFont="1"/>
    <xf numFmtId="43" fontId="14" fillId="0" borderId="0" xfId="0" applyNumberFormat="1" applyFont="1"/>
    <xf numFmtId="0" fontId="15" fillId="4" borderId="0" xfId="0" applyFont="1" applyFill="1"/>
    <xf numFmtId="0" fontId="11" fillId="4" borderId="0" xfId="0" applyFont="1" applyFill="1"/>
    <xf numFmtId="0" fontId="14" fillId="4" borderId="0" xfId="0" applyFont="1" applyFill="1"/>
    <xf numFmtId="14" fontId="26" fillId="0" borderId="0" xfId="0" applyNumberFormat="1" applyFont="1"/>
    <xf numFmtId="0" fontId="26" fillId="0" borderId="0" xfId="0" applyFont="1"/>
    <xf numFmtId="14" fontId="15" fillId="4" borderId="0" xfId="0" applyNumberFormat="1" applyFont="1" applyFill="1"/>
    <xf numFmtId="43" fontId="14" fillId="4" borderId="4" xfId="0" applyNumberFormat="1" applyFont="1" applyFill="1" applyBorder="1"/>
    <xf numFmtId="43" fontId="13" fillId="4" borderId="0" xfId="0" applyNumberFormat="1" applyFont="1" applyFill="1"/>
    <xf numFmtId="0" fontId="0" fillId="0" borderId="6" xfId="0" applyBorder="1"/>
    <xf numFmtId="38" fontId="3" fillId="0" borderId="0" xfId="905" applyFont="1" applyFill="1" applyBorder="1" applyAlignment="1" applyProtection="1">
      <alignment horizontal="left"/>
      <protection locked="0"/>
    </xf>
    <xf numFmtId="38" fontId="23" fillId="0" borderId="0" xfId="905" applyFont="1" applyFill="1" applyBorder="1" applyAlignment="1" applyProtection="1">
      <alignment horizontal="left"/>
      <protection locked="0"/>
    </xf>
    <xf numFmtId="43" fontId="0" fillId="0" borderId="0" xfId="0" applyNumberFormat="1"/>
    <xf numFmtId="14" fontId="11" fillId="0" borderId="0" xfId="0" applyNumberFormat="1" applyFont="1"/>
    <xf numFmtId="164" fontId="11" fillId="0" borderId="5" xfId="0" applyNumberFormat="1" applyFont="1" applyBorder="1"/>
    <xf numFmtId="0" fontId="11" fillId="5" borderId="0" xfId="0" applyFont="1" applyFill="1"/>
    <xf numFmtId="0" fontId="11" fillId="0" borderId="0" xfId="0" applyFont="1" applyFill="1"/>
    <xf numFmtId="0" fontId="10" fillId="0" borderId="0" xfId="0" applyFont="1" applyFill="1"/>
    <xf numFmtId="38" fontId="20" fillId="0" borderId="0" xfId="905" applyFont="1" applyFill="1" applyBorder="1" applyAlignment="1" applyProtection="1">
      <alignment horizontal="center"/>
      <protection locked="0"/>
    </xf>
    <xf numFmtId="43" fontId="10" fillId="0" borderId="0" xfId="0" applyNumberFormat="1" applyFont="1"/>
    <xf numFmtId="14" fontId="0" fillId="0" borderId="0" xfId="0" applyNumberFormat="1"/>
    <xf numFmtId="14" fontId="10" fillId="0" borderId="0" xfId="0" applyNumberFormat="1" applyFont="1" applyFill="1"/>
    <xf numFmtId="14" fontId="10" fillId="6" borderId="0" xfId="0" applyNumberFormat="1" applyFont="1" applyFill="1"/>
    <xf numFmtId="0" fontId="10" fillId="6" borderId="0" xfId="0" applyFont="1" applyFill="1"/>
    <xf numFmtId="0" fontId="11" fillId="6" borderId="0" xfId="0" applyFont="1" applyFill="1"/>
    <xf numFmtId="43" fontId="14" fillId="6" borderId="4" xfId="0" applyNumberFormat="1" applyFont="1" applyFill="1" applyBorder="1"/>
    <xf numFmtId="43" fontId="13" fillId="6" borderId="0" xfId="0" applyNumberFormat="1" applyFont="1" applyFill="1" applyBorder="1"/>
    <xf numFmtId="164" fontId="10" fillId="6" borderId="5" xfId="0" applyNumberFormat="1" applyFont="1" applyFill="1" applyBorder="1"/>
    <xf numFmtId="0" fontId="0" fillId="0" borderId="0" xfId="0" applyAlignment="1">
      <alignment horizontal="center"/>
    </xf>
    <xf numFmtId="0" fontId="0" fillId="0" borderId="7" xfId="0" applyBorder="1"/>
    <xf numFmtId="43" fontId="0" fillId="0" borderId="7" xfId="0" applyNumberFormat="1" applyBorder="1"/>
    <xf numFmtId="38" fontId="3" fillId="0" borderId="7" xfId="905" applyFont="1" applyFill="1" applyBorder="1" applyProtection="1"/>
    <xf numFmtId="43" fontId="3" fillId="0" borderId="7" xfId="905" applyNumberFormat="1" applyFont="1" applyFill="1" applyBorder="1" applyAlignment="1" applyProtection="1">
      <alignment horizontal="center"/>
    </xf>
    <xf numFmtId="38" fontId="22" fillId="0" borderId="0" xfId="905" applyFont="1" applyBorder="1" applyAlignment="1" applyProtection="1">
      <alignment horizontal="left"/>
    </xf>
    <xf numFmtId="0" fontId="32" fillId="0" borderId="7" xfId="0" applyFont="1" applyBorder="1"/>
    <xf numFmtId="38" fontId="23" fillId="0" borderId="0" xfId="905" applyFont="1" applyFill="1" applyBorder="1" applyAlignment="1" applyProtection="1">
      <alignment horizontal="left"/>
    </xf>
    <xf numFmtId="38" fontId="22" fillId="0" borderId="7" xfId="905" applyFont="1" applyFill="1" applyBorder="1" applyAlignment="1" applyProtection="1">
      <alignment horizontal="left"/>
      <protection locked="0"/>
    </xf>
    <xf numFmtId="43" fontId="30" fillId="0" borderId="0" xfId="0" applyNumberFormat="1" applyFont="1"/>
    <xf numFmtId="43" fontId="33" fillId="0" borderId="0" xfId="0" applyNumberFormat="1" applyFont="1"/>
    <xf numFmtId="43" fontId="34" fillId="0" borderId="0" xfId="0" applyNumberFormat="1" applyFont="1"/>
    <xf numFmtId="0" fontId="30" fillId="0" borderId="0" xfId="0" applyFont="1"/>
    <xf numFmtId="43" fontId="0" fillId="0" borderId="0" xfId="0" applyNumberFormat="1" applyFont="1"/>
    <xf numFmtId="0" fontId="0" fillId="0" borderId="0" xfId="0" applyFont="1"/>
    <xf numFmtId="38" fontId="16" fillId="7" borderId="8" xfId="905" applyFont="1" applyFill="1" applyBorder="1" applyAlignment="1" applyProtection="1">
      <alignment horizontal="left"/>
    </xf>
    <xf numFmtId="38" fontId="3" fillId="7" borderId="9" xfId="905" applyFont="1" applyFill="1" applyBorder="1" applyProtection="1"/>
    <xf numFmtId="43" fontId="3" fillId="7" borderId="9" xfId="905" applyNumberFormat="1" applyFont="1" applyFill="1" applyBorder="1" applyAlignment="1" applyProtection="1">
      <alignment horizontal="center"/>
    </xf>
    <xf numFmtId="43" fontId="36" fillId="7" borderId="9" xfId="0" applyNumberFormat="1" applyFont="1" applyFill="1" applyBorder="1"/>
    <xf numFmtId="43" fontId="0" fillId="7" borderId="9" xfId="0" applyNumberFormat="1" applyFill="1" applyBorder="1"/>
    <xf numFmtId="43" fontId="34" fillId="7" borderId="10" xfId="0" applyNumberFormat="1" applyFont="1" applyFill="1" applyBorder="1"/>
    <xf numFmtId="38" fontId="16" fillId="7" borderId="11" xfId="905" applyFont="1" applyFill="1" applyBorder="1" applyAlignment="1" applyProtection="1">
      <alignment horizontal="left"/>
    </xf>
    <xf numFmtId="38" fontId="3" fillId="7" borderId="0" xfId="905" applyFont="1" applyFill="1" applyBorder="1" applyProtection="1"/>
    <xf numFmtId="43" fontId="3" fillId="7" borderId="0" xfId="905" applyNumberFormat="1" applyFont="1" applyFill="1" applyBorder="1" applyAlignment="1" applyProtection="1">
      <alignment horizontal="center"/>
    </xf>
    <xf numFmtId="43" fontId="36" fillId="7" borderId="0" xfId="0" applyNumberFormat="1" applyFont="1" applyFill="1" applyBorder="1"/>
    <xf numFmtId="43" fontId="0" fillId="7" borderId="0" xfId="0" applyNumberFormat="1" applyFill="1" applyBorder="1"/>
    <xf numFmtId="43" fontId="34" fillId="7" borderId="12" xfId="0" applyNumberFormat="1" applyFont="1" applyFill="1" applyBorder="1"/>
    <xf numFmtId="38" fontId="16" fillId="7" borderId="13" xfId="905" applyFont="1" applyFill="1" applyBorder="1" applyAlignment="1" applyProtection="1">
      <alignment horizontal="left"/>
    </xf>
    <xf numFmtId="38" fontId="3" fillId="7" borderId="7" xfId="905" applyFont="1" applyFill="1" applyBorder="1" applyProtection="1"/>
    <xf numFmtId="43" fontId="3" fillId="7" borderId="7" xfId="905" applyNumberFormat="1" applyFont="1" applyFill="1" applyBorder="1" applyAlignment="1" applyProtection="1">
      <alignment horizontal="center"/>
    </xf>
    <xf numFmtId="43" fontId="36" fillId="7" borderId="7" xfId="0" applyNumberFormat="1" applyFont="1" applyFill="1" applyBorder="1"/>
    <xf numFmtId="43" fontId="0" fillId="7" borderId="7" xfId="0" applyNumberFormat="1" applyFill="1" applyBorder="1"/>
    <xf numFmtId="43" fontId="34" fillId="7" borderId="14" xfId="0" applyNumberFormat="1" applyFont="1" applyFill="1" applyBorder="1"/>
    <xf numFmtId="38" fontId="37" fillId="7" borderId="9" xfId="905" applyFont="1" applyFill="1" applyBorder="1" applyProtection="1"/>
    <xf numFmtId="43" fontId="37" fillId="7" borderId="9" xfId="905" applyNumberFormat="1" applyFont="1" applyFill="1" applyBorder="1" applyAlignment="1" applyProtection="1">
      <alignment horizontal="center"/>
    </xf>
    <xf numFmtId="43" fontId="38" fillId="7" borderId="10" xfId="0" applyNumberFormat="1" applyFont="1" applyFill="1" applyBorder="1"/>
    <xf numFmtId="38" fontId="37" fillId="7" borderId="0" xfId="905" applyFont="1" applyFill="1" applyBorder="1" applyProtection="1"/>
    <xf numFmtId="43" fontId="37" fillId="7" borderId="0" xfId="905" applyNumberFormat="1" applyFont="1" applyFill="1" applyBorder="1" applyAlignment="1" applyProtection="1">
      <alignment horizontal="center"/>
    </xf>
    <xf numFmtId="43" fontId="38" fillId="7" borderId="12" xfId="0" applyNumberFormat="1" applyFont="1" applyFill="1" applyBorder="1"/>
    <xf numFmtId="38" fontId="37" fillId="7" borderId="7" xfId="905" applyFont="1" applyFill="1" applyBorder="1" applyProtection="1"/>
    <xf numFmtId="43" fontId="37" fillId="7" borderId="7" xfId="905" applyNumberFormat="1" applyFont="1" applyFill="1" applyBorder="1" applyAlignment="1" applyProtection="1">
      <alignment horizontal="center"/>
    </xf>
    <xf numFmtId="43" fontId="38" fillId="7" borderId="14" xfId="0" applyNumberFormat="1" applyFont="1" applyFill="1" applyBorder="1"/>
    <xf numFmtId="38" fontId="3" fillId="8" borderId="0" xfId="905" applyFont="1" applyFill="1" applyBorder="1" applyProtection="1"/>
    <xf numFmtId="49" fontId="3" fillId="8" borderId="0" xfId="905" applyNumberFormat="1" applyFont="1" applyFill="1" applyBorder="1" applyProtection="1"/>
    <xf numFmtId="0" fontId="40" fillId="8" borderId="0" xfId="905" applyNumberFormat="1" applyFont="1" applyFill="1" applyBorder="1" applyAlignment="1" applyProtection="1">
      <alignment horizontal="center"/>
    </xf>
    <xf numFmtId="0" fontId="40" fillId="8" borderId="0" xfId="0" applyFont="1" applyFill="1" applyAlignment="1">
      <alignment horizontal="center"/>
    </xf>
    <xf numFmtId="43" fontId="40" fillId="8" borderId="0" xfId="905" applyNumberFormat="1" applyFont="1" applyFill="1" applyBorder="1" applyAlignment="1" applyProtection="1">
      <alignment horizontal="center"/>
    </xf>
    <xf numFmtId="43" fontId="3" fillId="8" borderId="0" xfId="905" applyNumberFormat="1" applyFont="1" applyFill="1" applyBorder="1" applyAlignment="1" applyProtection="1">
      <alignment horizontal="center"/>
    </xf>
    <xf numFmtId="43" fontId="0" fillId="8" borderId="0" xfId="0" applyNumberFormat="1" applyFill="1"/>
    <xf numFmtId="0" fontId="0" fillId="8" borderId="0" xfId="0" applyFill="1"/>
    <xf numFmtId="0" fontId="0" fillId="8" borderId="0" xfId="0" applyFill="1" applyAlignment="1">
      <alignment horizontal="center"/>
    </xf>
    <xf numFmtId="38" fontId="17" fillId="0" borderId="0" xfId="905" applyFont="1" applyFill="1" applyBorder="1" applyAlignment="1" applyProtection="1">
      <protection locked="0"/>
    </xf>
    <xf numFmtId="38" fontId="31" fillId="0" borderId="0" xfId="905" applyFont="1" applyFill="1" applyBorder="1" applyAlignment="1" applyProtection="1">
      <protection locked="0"/>
    </xf>
    <xf numFmtId="38" fontId="5" fillId="2" borderId="0" xfId="905" applyFont="1" applyFill="1" applyBorder="1" applyAlignment="1" applyProtection="1">
      <protection locked="0"/>
    </xf>
    <xf numFmtId="38" fontId="21" fillId="2" borderId="0" xfId="905" applyFont="1" applyFill="1" applyBorder="1" applyAlignment="1"/>
    <xf numFmtId="38" fontId="19" fillId="0" borderId="0" xfId="905" applyFont="1" applyFill="1" applyBorder="1" applyAlignment="1" applyProtection="1">
      <alignment horizontal="center"/>
      <protection locked="0"/>
    </xf>
    <xf numFmtId="38" fontId="20" fillId="0" borderId="0" xfId="905" applyFont="1" applyFill="1" applyBorder="1" applyAlignment="1" applyProtection="1">
      <alignment horizontal="center"/>
      <protection locked="0"/>
    </xf>
    <xf numFmtId="38" fontId="17" fillId="0" borderId="0" xfId="905" applyFont="1" applyFill="1" applyBorder="1" applyAlignment="1" applyProtection="1">
      <alignment horizontal="left"/>
      <protection locked="0"/>
    </xf>
    <xf numFmtId="38" fontId="18" fillId="0" borderId="0" xfId="905" applyFont="1" applyFill="1" applyBorder="1" applyAlignment="1" applyProtection="1">
      <alignment horizontal="left"/>
      <protection locked="0"/>
    </xf>
    <xf numFmtId="38" fontId="3" fillId="0" borderId="0" xfId="905" applyFont="1" applyFill="1" applyBorder="1" applyAlignment="1" applyProtection="1">
      <alignment horizontal="left"/>
      <protection locked="0"/>
    </xf>
    <xf numFmtId="49" fontId="5" fillId="2" borderId="0" xfId="905" applyNumberFormat="1" applyFont="1" applyFill="1" applyBorder="1" applyAlignment="1" applyProtection="1">
      <protection locked="0"/>
    </xf>
    <xf numFmtId="49" fontId="21" fillId="2" borderId="0" xfId="905" applyNumberFormat="1" applyFont="1" applyFill="1" applyBorder="1" applyAlignment="1"/>
    <xf numFmtId="38" fontId="31" fillId="0" borderId="0" xfId="905" applyFont="1" applyFill="1" applyBorder="1" applyAlignment="1" applyProtection="1">
      <alignment horizontal="center"/>
      <protection locked="0"/>
    </xf>
    <xf numFmtId="49" fontId="39" fillId="8" borderId="0" xfId="905" applyNumberFormat="1" applyFont="1" applyFill="1" applyBorder="1" applyAlignment="1" applyProtection="1">
      <alignment horizontal="center" vertical="center"/>
      <protection locked="0"/>
    </xf>
    <xf numFmtId="38" fontId="39" fillId="8" borderId="0" xfId="905" applyFont="1" applyFill="1" applyBorder="1" applyAlignment="1" applyProtection="1">
      <alignment horizontal="center" vertical="center"/>
      <protection locked="0"/>
    </xf>
    <xf numFmtId="38" fontId="17" fillId="0" borderId="0" xfId="905" applyFont="1" applyFill="1" applyBorder="1" applyAlignment="1" applyProtection="1">
      <alignment horizontal="center"/>
      <protection locked="0"/>
    </xf>
    <xf numFmtId="14" fontId="35" fillId="0" borderId="0" xfId="0" applyNumberFormat="1" applyFont="1" applyAlignment="1">
      <alignment horizontal="center"/>
    </xf>
  </cellXfs>
  <cellStyles count="1345">
    <cellStyle name="Date" xfId="906"/>
    <cellStyle name="Fixed" xfId="907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Normal" xfId="0" builtinId="0"/>
    <cellStyle name="Normal 2" xfId="905"/>
    <cellStyle name="Text" xfId="908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65"/>
  <sheetViews>
    <sheetView workbookViewId="0">
      <pane ySplit="1" topLeftCell="A232" activePane="bottomLeft" state="frozen"/>
      <selection pane="bottomLeft" activeCell="F262" sqref="F262"/>
    </sheetView>
  </sheetViews>
  <sheetFormatPr baseColWidth="10" defaultRowHeight="14" x14ac:dyDescent="0"/>
  <cols>
    <col min="1" max="1" width="10.83203125" style="9" bestFit="1" customWidth="1"/>
    <col min="2" max="2" width="40.83203125" style="8" bestFit="1" customWidth="1"/>
    <col min="3" max="3" width="7.5" style="8" bestFit="1" customWidth="1"/>
    <col min="4" max="4" width="46" style="8" bestFit="1" customWidth="1"/>
    <col min="5" max="5" width="44" style="8" bestFit="1" customWidth="1"/>
    <col min="6" max="6" width="12" style="11" bestFit="1" customWidth="1"/>
    <col min="7" max="7" width="9.83203125" style="35" bestFit="1" customWidth="1"/>
    <col min="8" max="8" width="9.83203125" style="6" bestFit="1" customWidth="1"/>
    <col min="9" max="9" width="11.6640625" style="34" bestFit="1" customWidth="1"/>
    <col min="10" max="10" width="8.83203125" style="35" bestFit="1" customWidth="1"/>
    <col min="11" max="11" width="8.83203125" style="6" bestFit="1" customWidth="1"/>
    <col min="12" max="12" width="11" style="34" bestFit="1" customWidth="1"/>
    <col min="13" max="16384" width="10.83203125" style="8"/>
  </cols>
  <sheetData>
    <row r="1" spans="1:12" s="2" customFormat="1" ht="76" customHeight="1">
      <c r="A1" s="1" t="s">
        <v>0</v>
      </c>
      <c r="B1" s="2" t="s">
        <v>1</v>
      </c>
      <c r="C1" s="2" t="s">
        <v>64</v>
      </c>
      <c r="D1" s="2" t="s">
        <v>3</v>
      </c>
      <c r="E1" s="2" t="s">
        <v>2</v>
      </c>
      <c r="F1" s="3" t="s">
        <v>4</v>
      </c>
      <c r="G1" s="29" t="s">
        <v>89</v>
      </c>
      <c r="H1" s="30" t="s">
        <v>88</v>
      </c>
      <c r="I1" s="31" t="s">
        <v>5</v>
      </c>
      <c r="J1" s="29" t="s">
        <v>90</v>
      </c>
      <c r="K1" s="30" t="s">
        <v>91</v>
      </c>
      <c r="L1" s="31" t="s">
        <v>5</v>
      </c>
    </row>
    <row r="2" spans="1:12">
      <c r="A2" s="4">
        <v>41639</v>
      </c>
      <c r="B2" s="5" t="s">
        <v>395</v>
      </c>
      <c r="C2" s="5"/>
      <c r="D2" s="5"/>
      <c r="E2" s="5"/>
      <c r="F2" s="5"/>
      <c r="G2" s="32">
        <v>0</v>
      </c>
      <c r="H2" s="6">
        <v>0</v>
      </c>
      <c r="I2" s="33">
        <v>242044.74</v>
      </c>
      <c r="J2" s="35">
        <v>0</v>
      </c>
      <c r="K2" s="6">
        <v>0</v>
      </c>
      <c r="L2" s="33">
        <v>-619.22</v>
      </c>
    </row>
    <row r="3" spans="1:12">
      <c r="A3" s="4">
        <v>41639</v>
      </c>
      <c r="B3" s="5" t="s">
        <v>429</v>
      </c>
      <c r="C3" s="5"/>
      <c r="D3" s="5"/>
      <c r="E3" s="5"/>
      <c r="F3" s="5"/>
      <c r="G3" s="32">
        <v>0</v>
      </c>
      <c r="H3" s="6">
        <v>0</v>
      </c>
      <c r="I3" s="33">
        <v>242044.74</v>
      </c>
      <c r="J3" s="35">
        <f>76.76+30.48</f>
        <v>107.24000000000001</v>
      </c>
      <c r="K3" s="6">
        <v>0</v>
      </c>
      <c r="L3" s="33">
        <f>L2-J3+K3</f>
        <v>-726.46</v>
      </c>
    </row>
    <row r="4" spans="1:12">
      <c r="A4" s="56">
        <v>41641</v>
      </c>
      <c r="B4" s="11" t="s">
        <v>396</v>
      </c>
      <c r="C4" s="11" t="s">
        <v>11</v>
      </c>
      <c r="D4" s="11" t="s">
        <v>77</v>
      </c>
      <c r="E4" s="11" t="s">
        <v>397</v>
      </c>
      <c r="F4" s="11" t="s">
        <v>14</v>
      </c>
      <c r="G4" s="32">
        <v>0</v>
      </c>
      <c r="H4" s="6">
        <v>0</v>
      </c>
      <c r="I4" s="57">
        <f>I3-G4+H4</f>
        <v>242044.74</v>
      </c>
      <c r="J4" s="35">
        <v>33.33</v>
      </c>
      <c r="K4" s="6">
        <v>0</v>
      </c>
      <c r="L4" s="57">
        <f>L3-J4+K4</f>
        <v>-759.79000000000008</v>
      </c>
    </row>
    <row r="5" spans="1:12">
      <c r="A5" s="56">
        <v>41645</v>
      </c>
      <c r="B5" s="11" t="s">
        <v>398</v>
      </c>
      <c r="C5" s="11" t="s">
        <v>11</v>
      </c>
      <c r="D5" s="11" t="s">
        <v>80</v>
      </c>
      <c r="E5" s="11" t="s">
        <v>397</v>
      </c>
      <c r="F5" s="11" t="s">
        <v>14</v>
      </c>
      <c r="G5" s="32">
        <v>0</v>
      </c>
      <c r="H5" s="6">
        <v>0</v>
      </c>
      <c r="I5" s="57">
        <f t="shared" ref="I5:I68" si="0">I4-G5+H5</f>
        <v>242044.74</v>
      </c>
      <c r="J5" s="35">
        <v>29.54</v>
      </c>
      <c r="K5" s="6">
        <v>0</v>
      </c>
      <c r="L5" s="57">
        <f t="shared" ref="L5:L68" si="1">L4-J5+K5</f>
        <v>-789.33</v>
      </c>
    </row>
    <row r="6" spans="1:12">
      <c r="A6" s="9">
        <v>41646</v>
      </c>
      <c r="B6" s="8" t="s">
        <v>6</v>
      </c>
      <c r="C6" s="8" t="s">
        <v>65</v>
      </c>
      <c r="D6" s="8" t="s">
        <v>81</v>
      </c>
      <c r="E6" s="8" t="s">
        <v>73</v>
      </c>
      <c r="F6" s="11" t="s">
        <v>14</v>
      </c>
      <c r="G6" s="35">
        <v>0</v>
      </c>
      <c r="H6" s="6">
        <v>14854.08</v>
      </c>
      <c r="I6" s="57">
        <f t="shared" si="0"/>
        <v>256898.81999999998</v>
      </c>
      <c r="J6" s="35">
        <v>0</v>
      </c>
      <c r="K6" s="6">
        <v>0</v>
      </c>
      <c r="L6" s="57">
        <f t="shared" si="1"/>
        <v>-789.33</v>
      </c>
    </row>
    <row r="7" spans="1:12">
      <c r="A7" s="9">
        <v>41648</v>
      </c>
      <c r="B7" s="8" t="s">
        <v>399</v>
      </c>
      <c r="C7" s="8" t="s">
        <v>11</v>
      </c>
      <c r="D7" s="8" t="s">
        <v>400</v>
      </c>
      <c r="E7" s="11" t="s">
        <v>397</v>
      </c>
      <c r="F7" s="58" t="s">
        <v>401</v>
      </c>
      <c r="G7" s="35">
        <v>0</v>
      </c>
      <c r="H7" s="6">
        <v>0</v>
      </c>
      <c r="I7" s="57">
        <f t="shared" si="0"/>
        <v>256898.81999999998</v>
      </c>
      <c r="J7" s="35">
        <v>19.989999999999998</v>
      </c>
      <c r="K7" s="6">
        <v>0</v>
      </c>
      <c r="L7" s="57">
        <f t="shared" si="1"/>
        <v>-809.32</v>
      </c>
    </row>
    <row r="8" spans="1:12">
      <c r="A8" s="9">
        <v>41649</v>
      </c>
      <c r="B8" s="8" t="s">
        <v>402</v>
      </c>
      <c r="C8" s="8" t="s">
        <v>65</v>
      </c>
      <c r="D8" s="8" t="s">
        <v>403</v>
      </c>
      <c r="E8" s="8" t="s">
        <v>214</v>
      </c>
      <c r="F8" s="11" t="s">
        <v>14</v>
      </c>
      <c r="G8" s="35">
        <v>52.41</v>
      </c>
      <c r="H8" s="6">
        <v>0</v>
      </c>
      <c r="I8" s="57">
        <f t="shared" si="0"/>
        <v>256846.40999999997</v>
      </c>
      <c r="J8" s="35">
        <v>0</v>
      </c>
      <c r="K8" s="6">
        <v>0</v>
      </c>
      <c r="L8" s="57">
        <f t="shared" si="1"/>
        <v>-809.32</v>
      </c>
    </row>
    <row r="9" spans="1:12">
      <c r="A9" s="9">
        <v>41652</v>
      </c>
      <c r="B9" s="8" t="s">
        <v>404</v>
      </c>
      <c r="C9" s="8" t="s">
        <v>11</v>
      </c>
      <c r="D9" s="60" t="s">
        <v>431</v>
      </c>
      <c r="E9" s="60" t="s">
        <v>419</v>
      </c>
      <c r="F9" s="59" t="s">
        <v>432</v>
      </c>
      <c r="G9" s="35">
        <v>0</v>
      </c>
      <c r="H9" s="6">
        <v>0</v>
      </c>
      <c r="I9" s="57">
        <f t="shared" si="0"/>
        <v>256846.40999999997</v>
      </c>
      <c r="J9" s="35">
        <v>20.68</v>
      </c>
      <c r="K9" s="6">
        <v>0</v>
      </c>
      <c r="L9" s="57">
        <f t="shared" si="1"/>
        <v>-830</v>
      </c>
    </row>
    <row r="10" spans="1:12">
      <c r="A10" s="9">
        <v>41654</v>
      </c>
      <c r="B10" s="8" t="s">
        <v>426</v>
      </c>
      <c r="C10" s="8" t="s">
        <v>65</v>
      </c>
      <c r="D10" s="8" t="s">
        <v>405</v>
      </c>
      <c r="E10" s="8" t="s">
        <v>131</v>
      </c>
      <c r="F10" s="11" t="s">
        <v>14</v>
      </c>
      <c r="G10" s="35">
        <v>830</v>
      </c>
      <c r="H10" s="6">
        <v>0</v>
      </c>
      <c r="I10" s="57">
        <f t="shared" si="0"/>
        <v>256016.40999999997</v>
      </c>
      <c r="J10" s="35">
        <v>0</v>
      </c>
      <c r="K10" s="6">
        <v>830</v>
      </c>
      <c r="L10" s="57">
        <f t="shared" si="1"/>
        <v>0</v>
      </c>
    </row>
    <row r="11" spans="1:12">
      <c r="A11" s="9">
        <v>41654</v>
      </c>
      <c r="B11" s="8" t="s">
        <v>406</v>
      </c>
      <c r="C11" s="8" t="s">
        <v>65</v>
      </c>
      <c r="D11" s="8" t="s">
        <v>407</v>
      </c>
      <c r="E11" s="8" t="s">
        <v>74</v>
      </c>
      <c r="F11" s="11" t="s">
        <v>14</v>
      </c>
      <c r="G11" s="35">
        <v>1100.3499999999999</v>
      </c>
      <c r="H11" s="6">
        <v>0</v>
      </c>
      <c r="I11" s="57">
        <f t="shared" si="0"/>
        <v>254916.05999999997</v>
      </c>
      <c r="J11" s="35">
        <v>0</v>
      </c>
      <c r="K11" s="6">
        <v>0</v>
      </c>
      <c r="L11" s="57">
        <f t="shared" si="1"/>
        <v>0</v>
      </c>
    </row>
    <row r="12" spans="1:12">
      <c r="A12" s="9">
        <v>41654</v>
      </c>
      <c r="B12" s="8" t="s">
        <v>408</v>
      </c>
      <c r="C12" s="8" t="s">
        <v>11</v>
      </c>
      <c r="D12" s="8" t="s">
        <v>409</v>
      </c>
      <c r="E12" s="8" t="s">
        <v>79</v>
      </c>
      <c r="F12" s="59" t="s">
        <v>197</v>
      </c>
      <c r="G12" s="35">
        <v>0</v>
      </c>
      <c r="H12" s="6">
        <v>0</v>
      </c>
      <c r="I12" s="57">
        <f t="shared" si="0"/>
        <v>254916.05999999997</v>
      </c>
      <c r="J12" s="35">
        <v>63.16</v>
      </c>
      <c r="K12" s="6">
        <v>0</v>
      </c>
      <c r="L12" s="57">
        <f t="shared" si="1"/>
        <v>-63.16</v>
      </c>
    </row>
    <row r="13" spans="1:12">
      <c r="A13" s="9">
        <v>41655</v>
      </c>
      <c r="B13" s="8" t="s">
        <v>410</v>
      </c>
      <c r="C13" s="8" t="s">
        <v>65</v>
      </c>
      <c r="D13" s="8" t="s">
        <v>411</v>
      </c>
      <c r="E13" s="8" t="s">
        <v>172</v>
      </c>
      <c r="F13" s="11" t="s">
        <v>14</v>
      </c>
      <c r="G13" s="35">
        <v>891.05</v>
      </c>
      <c r="H13" s="6">
        <v>0</v>
      </c>
      <c r="I13" s="57">
        <f t="shared" si="0"/>
        <v>254025.00999999998</v>
      </c>
      <c r="J13" s="35">
        <v>0</v>
      </c>
      <c r="K13" s="6">
        <v>0</v>
      </c>
      <c r="L13" s="57">
        <f t="shared" si="1"/>
        <v>-63.16</v>
      </c>
    </row>
    <row r="14" spans="1:12">
      <c r="A14" s="9">
        <v>41656</v>
      </c>
      <c r="B14" s="8" t="s">
        <v>412</v>
      </c>
      <c r="C14" s="8" t="s">
        <v>65</v>
      </c>
      <c r="D14" s="8" t="s">
        <v>421</v>
      </c>
      <c r="E14" s="8" t="s">
        <v>418</v>
      </c>
      <c r="F14" s="11" t="s">
        <v>14</v>
      </c>
      <c r="G14" s="35">
        <v>400</v>
      </c>
      <c r="H14" s="6">
        <v>0</v>
      </c>
      <c r="I14" s="57">
        <f t="shared" si="0"/>
        <v>253625.00999999998</v>
      </c>
      <c r="J14" s="35">
        <v>0</v>
      </c>
      <c r="K14" s="6">
        <v>0</v>
      </c>
      <c r="L14" s="57">
        <f t="shared" si="1"/>
        <v>-63.16</v>
      </c>
    </row>
    <row r="15" spans="1:12">
      <c r="A15" s="9">
        <v>41656</v>
      </c>
      <c r="B15" s="8" t="s">
        <v>413</v>
      </c>
      <c r="C15" s="8" t="s">
        <v>65</v>
      </c>
      <c r="D15" s="8" t="s">
        <v>422</v>
      </c>
      <c r="E15" s="8" t="s">
        <v>418</v>
      </c>
      <c r="F15" s="11" t="s">
        <v>14</v>
      </c>
      <c r="G15" s="35">
        <v>400</v>
      </c>
      <c r="H15" s="6">
        <v>0</v>
      </c>
      <c r="I15" s="57">
        <f t="shared" si="0"/>
        <v>253225.00999999998</v>
      </c>
      <c r="J15" s="35">
        <v>0</v>
      </c>
      <c r="K15" s="6">
        <v>0</v>
      </c>
      <c r="L15" s="57">
        <f t="shared" si="1"/>
        <v>-63.16</v>
      </c>
    </row>
    <row r="16" spans="1:12">
      <c r="A16" s="9">
        <v>41656</v>
      </c>
      <c r="B16" s="8" t="s">
        <v>414</v>
      </c>
      <c r="C16" s="8" t="s">
        <v>65</v>
      </c>
      <c r="D16" s="8" t="s">
        <v>423</v>
      </c>
      <c r="E16" s="8" t="s">
        <v>418</v>
      </c>
      <c r="F16" s="11" t="s">
        <v>14</v>
      </c>
      <c r="G16" s="35">
        <v>400</v>
      </c>
      <c r="H16" s="6">
        <v>0</v>
      </c>
      <c r="I16" s="57">
        <f t="shared" si="0"/>
        <v>252825.00999999998</v>
      </c>
      <c r="J16" s="35">
        <v>0</v>
      </c>
      <c r="K16" s="6">
        <v>0</v>
      </c>
      <c r="L16" s="57">
        <f t="shared" si="1"/>
        <v>-63.16</v>
      </c>
    </row>
    <row r="17" spans="1:12">
      <c r="A17" s="9">
        <v>41656</v>
      </c>
      <c r="B17" s="8" t="s">
        <v>415</v>
      </c>
      <c r="C17" s="8" t="s">
        <v>65</v>
      </c>
      <c r="D17" s="8" t="s">
        <v>424</v>
      </c>
      <c r="E17" s="8" t="s">
        <v>418</v>
      </c>
      <c r="F17" s="11" t="s">
        <v>14</v>
      </c>
      <c r="G17" s="35">
        <v>400</v>
      </c>
      <c r="H17" s="6">
        <v>0</v>
      </c>
      <c r="I17" s="57">
        <f t="shared" si="0"/>
        <v>252425.00999999998</v>
      </c>
      <c r="J17" s="35">
        <v>0</v>
      </c>
      <c r="K17" s="6">
        <v>0</v>
      </c>
      <c r="L17" s="57">
        <f t="shared" si="1"/>
        <v>-63.16</v>
      </c>
    </row>
    <row r="18" spans="1:12">
      <c r="A18" s="9">
        <v>41656</v>
      </c>
      <c r="B18" s="8" t="s">
        <v>416</v>
      </c>
      <c r="C18" s="8" t="s">
        <v>65</v>
      </c>
      <c r="D18" s="8" t="s">
        <v>417</v>
      </c>
      <c r="E18" s="8" t="s">
        <v>419</v>
      </c>
      <c r="F18" s="59" t="s">
        <v>430</v>
      </c>
      <c r="G18" s="35">
        <v>2327.09</v>
      </c>
      <c r="H18" s="6">
        <v>0</v>
      </c>
      <c r="I18" s="57">
        <f t="shared" si="0"/>
        <v>250097.91999999998</v>
      </c>
      <c r="J18" s="35">
        <v>0</v>
      </c>
      <c r="K18" s="6">
        <v>0</v>
      </c>
      <c r="L18" s="57">
        <f t="shared" si="1"/>
        <v>-63.16</v>
      </c>
    </row>
    <row r="19" spans="1:12">
      <c r="A19" s="9">
        <v>41659</v>
      </c>
      <c r="B19" s="8" t="s">
        <v>420</v>
      </c>
      <c r="C19" s="8" t="s">
        <v>65</v>
      </c>
      <c r="D19" s="8" t="s">
        <v>425</v>
      </c>
      <c r="E19" s="8" t="s">
        <v>418</v>
      </c>
      <c r="F19" s="11" t="s">
        <v>14</v>
      </c>
      <c r="G19" s="35">
        <v>400</v>
      </c>
      <c r="H19" s="6">
        <v>0</v>
      </c>
      <c r="I19" s="57">
        <f t="shared" si="0"/>
        <v>249697.91999999998</v>
      </c>
      <c r="J19" s="35">
        <v>0</v>
      </c>
      <c r="K19" s="6">
        <v>0</v>
      </c>
      <c r="L19" s="57">
        <f t="shared" si="1"/>
        <v>-63.16</v>
      </c>
    </row>
    <row r="20" spans="1:12">
      <c r="A20" s="9">
        <v>41663</v>
      </c>
      <c r="B20" s="8" t="s">
        <v>426</v>
      </c>
      <c r="C20" s="8" t="s">
        <v>65</v>
      </c>
      <c r="D20" s="8" t="s">
        <v>405</v>
      </c>
      <c r="E20" s="8" t="s">
        <v>131</v>
      </c>
      <c r="F20" s="11" t="s">
        <v>14</v>
      </c>
      <c r="G20" s="35">
        <v>63.16</v>
      </c>
      <c r="H20" s="6">
        <v>0</v>
      </c>
      <c r="I20" s="57">
        <f t="shared" si="0"/>
        <v>249634.75999999998</v>
      </c>
      <c r="J20" s="35">
        <v>0</v>
      </c>
      <c r="K20" s="6">
        <v>63.16</v>
      </c>
      <c r="L20" s="57">
        <f t="shared" si="1"/>
        <v>0</v>
      </c>
    </row>
    <row r="21" spans="1:12">
      <c r="A21" s="9">
        <v>41666</v>
      </c>
      <c r="B21" s="8" t="s">
        <v>427</v>
      </c>
      <c r="C21" s="8" t="s">
        <v>65</v>
      </c>
      <c r="D21" s="8" t="s">
        <v>428</v>
      </c>
      <c r="E21" s="8" t="s">
        <v>418</v>
      </c>
      <c r="F21" s="11" t="s">
        <v>14</v>
      </c>
      <c r="G21" s="35">
        <v>400</v>
      </c>
      <c r="H21" s="6">
        <v>0</v>
      </c>
      <c r="I21" s="57">
        <f t="shared" si="0"/>
        <v>249234.75999999998</v>
      </c>
      <c r="J21" s="35">
        <v>0</v>
      </c>
      <c r="K21" s="6">
        <v>0</v>
      </c>
      <c r="L21" s="57">
        <f t="shared" si="1"/>
        <v>0</v>
      </c>
    </row>
    <row r="22" spans="1:12">
      <c r="A22" s="9">
        <v>41666</v>
      </c>
      <c r="B22" s="8" t="s">
        <v>433</v>
      </c>
      <c r="C22" s="8" t="s">
        <v>11</v>
      </c>
      <c r="D22" s="8" t="s">
        <v>104</v>
      </c>
      <c r="E22" s="8" t="s">
        <v>172</v>
      </c>
      <c r="F22" s="11" t="s">
        <v>14</v>
      </c>
      <c r="G22" s="35">
        <v>0</v>
      </c>
      <c r="H22" s="6">
        <v>0</v>
      </c>
      <c r="I22" s="57">
        <f t="shared" si="0"/>
        <v>249234.75999999998</v>
      </c>
      <c r="J22" s="35">
        <v>79</v>
      </c>
      <c r="K22" s="6">
        <v>0</v>
      </c>
      <c r="L22" s="57">
        <f t="shared" si="1"/>
        <v>-79</v>
      </c>
    </row>
    <row r="23" spans="1:12">
      <c r="A23" s="9">
        <v>41666</v>
      </c>
      <c r="B23" s="8" t="s">
        <v>433</v>
      </c>
      <c r="C23" s="8" t="s">
        <v>11</v>
      </c>
      <c r="D23" s="8" t="s">
        <v>104</v>
      </c>
      <c r="E23" s="8" t="s">
        <v>172</v>
      </c>
      <c r="F23" s="11" t="s">
        <v>14</v>
      </c>
      <c r="G23" s="35">
        <v>0</v>
      </c>
      <c r="H23" s="6">
        <v>0</v>
      </c>
      <c r="I23" s="57">
        <f t="shared" si="0"/>
        <v>249234.75999999998</v>
      </c>
      <c r="J23" s="35">
        <v>30.48</v>
      </c>
      <c r="K23" s="6">
        <v>0</v>
      </c>
      <c r="L23" s="57">
        <f t="shared" si="1"/>
        <v>-109.48</v>
      </c>
    </row>
    <row r="24" spans="1:12">
      <c r="A24" s="9">
        <v>41669</v>
      </c>
      <c r="B24" s="8" t="s">
        <v>6</v>
      </c>
      <c r="C24" s="8" t="s">
        <v>65</v>
      </c>
      <c r="D24" s="8" t="s">
        <v>81</v>
      </c>
      <c r="E24" s="8" t="s">
        <v>73</v>
      </c>
      <c r="F24" s="11" t="s">
        <v>14</v>
      </c>
      <c r="G24" s="35">
        <v>0</v>
      </c>
      <c r="H24" s="6">
        <v>14501.14</v>
      </c>
      <c r="I24" s="57">
        <f t="shared" si="0"/>
        <v>263735.89999999997</v>
      </c>
      <c r="J24" s="35">
        <v>0</v>
      </c>
      <c r="K24" s="6">
        <v>0</v>
      </c>
      <c r="L24" s="57">
        <f t="shared" si="1"/>
        <v>-109.48</v>
      </c>
    </row>
    <row r="25" spans="1:12">
      <c r="A25" s="9">
        <v>41669</v>
      </c>
      <c r="B25" s="8" t="s">
        <v>406</v>
      </c>
      <c r="C25" s="8" t="s">
        <v>65</v>
      </c>
      <c r="D25" s="8" t="s">
        <v>407</v>
      </c>
      <c r="E25" s="8" t="s">
        <v>74</v>
      </c>
      <c r="F25" s="11" t="s">
        <v>14</v>
      </c>
      <c r="G25" s="35">
        <v>2086.12</v>
      </c>
      <c r="H25" s="6">
        <v>0</v>
      </c>
      <c r="I25" s="57">
        <f t="shared" si="0"/>
        <v>261649.77999999997</v>
      </c>
      <c r="J25" s="35">
        <v>0</v>
      </c>
      <c r="K25" s="6">
        <v>0</v>
      </c>
      <c r="L25" s="57">
        <f t="shared" si="1"/>
        <v>-109.48</v>
      </c>
    </row>
    <row r="26" spans="1:12">
      <c r="A26" s="9">
        <v>41670</v>
      </c>
      <c r="B26" s="8" t="s">
        <v>406</v>
      </c>
      <c r="C26" s="8" t="s">
        <v>65</v>
      </c>
      <c r="D26" s="8" t="s">
        <v>407</v>
      </c>
      <c r="E26" s="8" t="s">
        <v>74</v>
      </c>
      <c r="F26" s="11" t="s">
        <v>14</v>
      </c>
      <c r="G26" s="35">
        <v>57.49</v>
      </c>
      <c r="H26" s="6">
        <v>0</v>
      </c>
      <c r="I26" s="57">
        <f t="shared" si="0"/>
        <v>261592.28999999998</v>
      </c>
      <c r="J26" s="35">
        <v>0</v>
      </c>
      <c r="K26" s="6">
        <v>0</v>
      </c>
      <c r="L26" s="57">
        <f t="shared" si="1"/>
        <v>-109.48</v>
      </c>
    </row>
    <row r="27" spans="1:12">
      <c r="A27" s="9">
        <v>41670</v>
      </c>
      <c r="B27" s="8" t="s">
        <v>7</v>
      </c>
      <c r="C27" s="8" t="s">
        <v>65</v>
      </c>
      <c r="D27" s="8" t="s">
        <v>434</v>
      </c>
      <c r="E27" s="8" t="s">
        <v>435</v>
      </c>
      <c r="F27" s="11" t="s">
        <v>14</v>
      </c>
      <c r="G27" s="35">
        <v>0</v>
      </c>
      <c r="H27" s="6">
        <v>319.93</v>
      </c>
      <c r="I27" s="57">
        <f t="shared" si="0"/>
        <v>261912.21999999997</v>
      </c>
      <c r="J27" s="35">
        <v>0</v>
      </c>
      <c r="K27" s="6">
        <v>0</v>
      </c>
      <c r="L27" s="57">
        <f t="shared" si="1"/>
        <v>-109.48</v>
      </c>
    </row>
    <row r="28" spans="1:12">
      <c r="A28" s="9">
        <v>41672</v>
      </c>
      <c r="B28" s="8" t="s">
        <v>396</v>
      </c>
      <c r="C28" s="8" t="s">
        <v>11</v>
      </c>
      <c r="D28" s="8" t="s">
        <v>77</v>
      </c>
      <c r="E28" s="8" t="s">
        <v>397</v>
      </c>
      <c r="F28" s="11" t="s">
        <v>14</v>
      </c>
      <c r="G28" s="35">
        <v>0</v>
      </c>
      <c r="H28" s="6">
        <v>0</v>
      </c>
      <c r="I28" s="57">
        <f t="shared" si="0"/>
        <v>261912.21999999997</v>
      </c>
      <c r="J28" s="35">
        <v>33.33</v>
      </c>
      <c r="K28" s="6">
        <v>0</v>
      </c>
      <c r="L28" s="57">
        <f t="shared" si="1"/>
        <v>-142.81</v>
      </c>
    </row>
    <row r="29" spans="1:12">
      <c r="A29" s="9">
        <v>41673</v>
      </c>
      <c r="B29" s="8" t="s">
        <v>436</v>
      </c>
      <c r="C29" s="8" t="s">
        <v>65</v>
      </c>
      <c r="D29" s="8" t="s">
        <v>437</v>
      </c>
      <c r="E29" s="8" t="s">
        <v>438</v>
      </c>
      <c r="F29" s="58" t="s">
        <v>401</v>
      </c>
      <c r="G29" s="35">
        <v>30</v>
      </c>
      <c r="H29" s="6">
        <v>0</v>
      </c>
      <c r="I29" s="57">
        <f t="shared" si="0"/>
        <v>261882.21999999997</v>
      </c>
      <c r="J29" s="35">
        <v>0</v>
      </c>
      <c r="K29" s="6">
        <v>0</v>
      </c>
      <c r="L29" s="57">
        <f t="shared" si="1"/>
        <v>-142.81</v>
      </c>
    </row>
    <row r="30" spans="1:12">
      <c r="A30" s="9">
        <v>41673</v>
      </c>
      <c r="B30" s="8" t="s">
        <v>439</v>
      </c>
      <c r="C30" s="8" t="s">
        <v>65</v>
      </c>
      <c r="D30" s="8" t="s">
        <v>440</v>
      </c>
      <c r="E30" s="8" t="s">
        <v>418</v>
      </c>
      <c r="F30" s="11" t="s">
        <v>14</v>
      </c>
      <c r="G30" s="35">
        <v>400</v>
      </c>
      <c r="H30" s="6">
        <v>0</v>
      </c>
      <c r="I30" s="57">
        <f t="shared" si="0"/>
        <v>261482.21999999997</v>
      </c>
      <c r="J30" s="35">
        <v>0</v>
      </c>
      <c r="K30" s="6">
        <v>0</v>
      </c>
      <c r="L30" s="57">
        <f t="shared" si="1"/>
        <v>-142.81</v>
      </c>
    </row>
    <row r="31" spans="1:12">
      <c r="A31" s="9">
        <v>41674</v>
      </c>
      <c r="B31" s="8" t="s">
        <v>441</v>
      </c>
      <c r="C31" s="8" t="s">
        <v>65</v>
      </c>
      <c r="D31" s="8" t="s">
        <v>442</v>
      </c>
      <c r="E31" s="8" t="s">
        <v>443</v>
      </c>
      <c r="F31" s="11" t="s">
        <v>447</v>
      </c>
      <c r="G31" s="35">
        <v>2500</v>
      </c>
      <c r="H31" s="6">
        <v>0</v>
      </c>
      <c r="I31" s="57">
        <f t="shared" si="0"/>
        <v>258982.21999999997</v>
      </c>
      <c r="J31" s="35">
        <v>0</v>
      </c>
      <c r="K31" s="6">
        <v>0</v>
      </c>
      <c r="L31" s="57">
        <f t="shared" si="1"/>
        <v>-142.81</v>
      </c>
    </row>
    <row r="32" spans="1:12">
      <c r="A32" s="9">
        <v>41676</v>
      </c>
      <c r="B32" s="8" t="s">
        <v>398</v>
      </c>
      <c r="C32" s="8" t="s">
        <v>11</v>
      </c>
      <c r="D32" s="8" t="s">
        <v>80</v>
      </c>
      <c r="E32" s="8" t="s">
        <v>397</v>
      </c>
      <c r="F32" s="11" t="s">
        <v>14</v>
      </c>
      <c r="G32" s="35">
        <v>0</v>
      </c>
      <c r="H32" s="6">
        <v>0</v>
      </c>
      <c r="I32" s="57">
        <f t="shared" si="0"/>
        <v>258982.21999999997</v>
      </c>
      <c r="J32" s="35">
        <v>30.77</v>
      </c>
      <c r="K32" s="6">
        <v>0</v>
      </c>
      <c r="L32" s="57">
        <f t="shared" si="1"/>
        <v>-173.58</v>
      </c>
    </row>
    <row r="33" spans="1:12">
      <c r="A33" s="9">
        <v>41680</v>
      </c>
      <c r="B33" s="8" t="s">
        <v>444</v>
      </c>
      <c r="C33" s="8" t="s">
        <v>65</v>
      </c>
      <c r="D33" s="8" t="s">
        <v>403</v>
      </c>
      <c r="E33" s="8" t="s">
        <v>214</v>
      </c>
      <c r="F33" s="11" t="s">
        <v>14</v>
      </c>
      <c r="G33" s="35">
        <v>52.41</v>
      </c>
      <c r="H33" s="6">
        <v>0</v>
      </c>
      <c r="I33" s="57">
        <f t="shared" si="0"/>
        <v>258929.80999999997</v>
      </c>
      <c r="J33" s="35">
        <v>0</v>
      </c>
      <c r="K33" s="6">
        <v>0</v>
      </c>
      <c r="L33" s="57">
        <f t="shared" si="1"/>
        <v>-173.58</v>
      </c>
    </row>
    <row r="34" spans="1:12">
      <c r="A34" s="9">
        <v>41681</v>
      </c>
      <c r="B34" s="8" t="s">
        <v>445</v>
      </c>
      <c r="C34" s="8" t="s">
        <v>65</v>
      </c>
      <c r="D34" s="8" t="s">
        <v>446</v>
      </c>
      <c r="E34" s="8" t="s">
        <v>172</v>
      </c>
      <c r="F34" s="11" t="s">
        <v>14</v>
      </c>
      <c r="G34" s="35">
        <v>891.05</v>
      </c>
      <c r="H34" s="6">
        <v>0</v>
      </c>
      <c r="I34" s="57">
        <f t="shared" si="0"/>
        <v>258038.75999999998</v>
      </c>
      <c r="J34" s="35">
        <v>0</v>
      </c>
      <c r="K34" s="6">
        <v>0</v>
      </c>
      <c r="L34" s="57">
        <f t="shared" si="1"/>
        <v>-173.58</v>
      </c>
    </row>
    <row r="35" spans="1:12">
      <c r="A35" s="9">
        <v>41682</v>
      </c>
      <c r="B35" s="8" t="s">
        <v>406</v>
      </c>
      <c r="C35" s="8" t="s">
        <v>65</v>
      </c>
      <c r="D35" s="8" t="s">
        <v>407</v>
      </c>
      <c r="E35" s="8" t="s">
        <v>74</v>
      </c>
      <c r="F35" s="11" t="s">
        <v>14</v>
      </c>
      <c r="G35" s="35">
        <v>1224.1300000000001</v>
      </c>
      <c r="H35" s="6">
        <v>0</v>
      </c>
      <c r="I35" s="57">
        <f t="shared" si="0"/>
        <v>256814.62999999998</v>
      </c>
      <c r="J35" s="35">
        <v>0</v>
      </c>
      <c r="K35" s="6">
        <v>0</v>
      </c>
      <c r="L35" s="57">
        <f t="shared" si="1"/>
        <v>-173.58</v>
      </c>
    </row>
    <row r="36" spans="1:12">
      <c r="A36" s="9">
        <v>41689</v>
      </c>
      <c r="B36" s="8" t="s">
        <v>426</v>
      </c>
      <c r="C36" s="8" t="s">
        <v>65</v>
      </c>
      <c r="D36" s="8" t="s">
        <v>405</v>
      </c>
      <c r="E36" s="8" t="s">
        <v>131</v>
      </c>
      <c r="F36" s="11" t="s">
        <v>14</v>
      </c>
      <c r="G36" s="35">
        <v>173.58</v>
      </c>
      <c r="H36" s="6">
        <v>0</v>
      </c>
      <c r="I36" s="57">
        <f t="shared" si="0"/>
        <v>256641.05</v>
      </c>
      <c r="J36" s="35">
        <v>0</v>
      </c>
      <c r="K36" s="6">
        <v>173.58</v>
      </c>
      <c r="L36" s="57">
        <f t="shared" si="1"/>
        <v>0</v>
      </c>
    </row>
    <row r="37" spans="1:12">
      <c r="A37" s="9">
        <v>41696</v>
      </c>
      <c r="B37" s="8" t="s">
        <v>406</v>
      </c>
      <c r="C37" s="8" t="s">
        <v>65</v>
      </c>
      <c r="D37" s="8" t="s">
        <v>407</v>
      </c>
      <c r="E37" s="8" t="s">
        <v>74</v>
      </c>
      <c r="F37" s="11" t="s">
        <v>14</v>
      </c>
      <c r="G37" s="35">
        <v>981.05</v>
      </c>
      <c r="H37" s="6">
        <v>0</v>
      </c>
      <c r="I37" s="57">
        <f t="shared" si="0"/>
        <v>255660</v>
      </c>
      <c r="J37" s="35">
        <v>0</v>
      </c>
      <c r="K37" s="6">
        <v>0</v>
      </c>
      <c r="L37" s="57">
        <f t="shared" si="1"/>
        <v>0</v>
      </c>
    </row>
    <row r="38" spans="1:12">
      <c r="A38" s="9">
        <v>41696</v>
      </c>
      <c r="B38" s="8" t="s">
        <v>433</v>
      </c>
      <c r="C38" s="8" t="s">
        <v>11</v>
      </c>
      <c r="D38" s="8" t="s">
        <v>104</v>
      </c>
      <c r="E38" s="8" t="s">
        <v>172</v>
      </c>
      <c r="F38" s="11" t="s">
        <v>14</v>
      </c>
      <c r="G38" s="35">
        <v>0</v>
      </c>
      <c r="H38" s="6">
        <v>0</v>
      </c>
      <c r="I38" s="57">
        <f t="shared" si="0"/>
        <v>255660</v>
      </c>
      <c r="J38" s="35">
        <v>34.5</v>
      </c>
      <c r="K38" s="6">
        <v>0</v>
      </c>
      <c r="L38" s="57">
        <f t="shared" si="1"/>
        <v>-34.5</v>
      </c>
    </row>
    <row r="39" spans="1:12">
      <c r="A39" s="9">
        <v>41696</v>
      </c>
      <c r="B39" s="8" t="s">
        <v>433</v>
      </c>
      <c r="C39" s="8" t="s">
        <v>11</v>
      </c>
      <c r="D39" s="8" t="s">
        <v>104</v>
      </c>
      <c r="E39" s="8" t="s">
        <v>172</v>
      </c>
      <c r="F39" s="11" t="s">
        <v>14</v>
      </c>
      <c r="G39" s="35">
        <v>0</v>
      </c>
      <c r="H39" s="6">
        <v>0</v>
      </c>
      <c r="I39" s="57">
        <f t="shared" si="0"/>
        <v>255660</v>
      </c>
      <c r="J39" s="35">
        <v>76.930000000000007</v>
      </c>
      <c r="K39" s="6">
        <v>0</v>
      </c>
      <c r="L39" s="57">
        <f t="shared" si="1"/>
        <v>-111.43</v>
      </c>
    </row>
    <row r="40" spans="1:12">
      <c r="A40" s="9">
        <v>41698</v>
      </c>
      <c r="B40" s="8" t="s">
        <v>7</v>
      </c>
      <c r="C40" s="8" t="s">
        <v>65</v>
      </c>
      <c r="D40" s="8" t="s">
        <v>434</v>
      </c>
      <c r="E40" s="8" t="s">
        <v>435</v>
      </c>
      <c r="F40" s="11" t="s">
        <v>14</v>
      </c>
      <c r="G40" s="35">
        <v>0</v>
      </c>
      <c r="H40" s="6">
        <v>296.60000000000002</v>
      </c>
      <c r="I40" s="57">
        <f t="shared" si="0"/>
        <v>255956.6</v>
      </c>
      <c r="J40" s="35">
        <v>0</v>
      </c>
      <c r="K40" s="6">
        <v>0</v>
      </c>
      <c r="L40" s="57">
        <f t="shared" si="1"/>
        <v>-111.43</v>
      </c>
    </row>
    <row r="41" spans="1:12">
      <c r="A41" s="9">
        <v>41700</v>
      </c>
      <c r="B41" s="8" t="s">
        <v>396</v>
      </c>
      <c r="C41" s="8" t="s">
        <v>11</v>
      </c>
      <c r="D41" s="8" t="s">
        <v>77</v>
      </c>
      <c r="E41" s="8" t="s">
        <v>397</v>
      </c>
      <c r="F41" s="11" t="s">
        <v>14</v>
      </c>
      <c r="G41" s="35">
        <v>0</v>
      </c>
      <c r="H41" s="6">
        <v>0</v>
      </c>
      <c r="I41" s="57">
        <f t="shared" si="0"/>
        <v>255956.6</v>
      </c>
      <c r="J41" s="35">
        <v>33.33</v>
      </c>
      <c r="K41" s="6">
        <v>0</v>
      </c>
      <c r="L41" s="57">
        <f t="shared" si="1"/>
        <v>-144.76</v>
      </c>
    </row>
    <row r="42" spans="1:12">
      <c r="A42" s="9">
        <v>41701</v>
      </c>
      <c r="B42" s="8" t="s">
        <v>6</v>
      </c>
      <c r="C42" s="8" t="s">
        <v>65</v>
      </c>
      <c r="D42" s="8" t="s">
        <v>81</v>
      </c>
      <c r="E42" s="8" t="s">
        <v>73</v>
      </c>
      <c r="F42" s="11" t="s">
        <v>14</v>
      </c>
      <c r="G42" s="35">
        <v>0</v>
      </c>
      <c r="H42" s="6">
        <v>14525.51</v>
      </c>
      <c r="I42" s="57">
        <f t="shared" si="0"/>
        <v>270482.11</v>
      </c>
      <c r="J42" s="35">
        <v>0</v>
      </c>
      <c r="K42" s="6">
        <v>0</v>
      </c>
      <c r="L42" s="57">
        <f t="shared" si="1"/>
        <v>-144.76</v>
      </c>
    </row>
    <row r="43" spans="1:12">
      <c r="A43" s="9">
        <v>41701</v>
      </c>
      <c r="B43" s="8" t="s">
        <v>448</v>
      </c>
      <c r="C43" s="8" t="s">
        <v>65</v>
      </c>
      <c r="D43" s="8" t="s">
        <v>449</v>
      </c>
      <c r="E43" s="8" t="s">
        <v>438</v>
      </c>
      <c r="F43" s="59" t="s">
        <v>469</v>
      </c>
      <c r="G43" s="35">
        <v>350</v>
      </c>
      <c r="H43" s="6">
        <v>0</v>
      </c>
      <c r="I43" s="57">
        <f t="shared" si="0"/>
        <v>270132.11</v>
      </c>
      <c r="J43" s="35">
        <v>0</v>
      </c>
      <c r="K43" s="6">
        <v>0</v>
      </c>
      <c r="L43" s="57">
        <f t="shared" si="1"/>
        <v>-144.76</v>
      </c>
    </row>
    <row r="44" spans="1:12">
      <c r="A44" s="9">
        <v>41703</v>
      </c>
      <c r="B44" s="8" t="s">
        <v>454</v>
      </c>
      <c r="C44" s="8" t="s">
        <v>11</v>
      </c>
      <c r="D44" s="8" t="s">
        <v>455</v>
      </c>
      <c r="E44" s="8" t="s">
        <v>397</v>
      </c>
      <c r="F44" s="59" t="s">
        <v>456</v>
      </c>
      <c r="G44" s="35">
        <v>0</v>
      </c>
      <c r="H44" s="6">
        <v>0</v>
      </c>
      <c r="I44" s="57">
        <f t="shared" si="0"/>
        <v>270132.11</v>
      </c>
      <c r="J44" s="35">
        <v>68.28</v>
      </c>
      <c r="K44" s="6">
        <v>0</v>
      </c>
      <c r="L44" s="57">
        <f t="shared" si="1"/>
        <v>-213.04</v>
      </c>
    </row>
    <row r="45" spans="1:12">
      <c r="A45" s="9">
        <v>41704</v>
      </c>
      <c r="B45" s="8" t="s">
        <v>398</v>
      </c>
      <c r="C45" s="8" t="s">
        <v>11</v>
      </c>
      <c r="D45" s="8" t="s">
        <v>80</v>
      </c>
      <c r="E45" s="8" t="s">
        <v>397</v>
      </c>
      <c r="F45" s="59" t="s">
        <v>14</v>
      </c>
      <c r="G45" s="35">
        <v>0</v>
      </c>
      <c r="H45" s="6">
        <v>0</v>
      </c>
      <c r="I45" s="57">
        <f t="shared" si="0"/>
        <v>270132.11</v>
      </c>
      <c r="J45" s="35">
        <v>30.58</v>
      </c>
      <c r="K45" s="6">
        <v>0</v>
      </c>
      <c r="L45" s="57">
        <f t="shared" si="1"/>
        <v>-243.62</v>
      </c>
    </row>
    <row r="46" spans="1:12">
      <c r="A46" s="9">
        <v>41708</v>
      </c>
      <c r="B46" s="8" t="s">
        <v>444</v>
      </c>
      <c r="C46" s="8" t="s">
        <v>65</v>
      </c>
      <c r="D46" s="8" t="s">
        <v>403</v>
      </c>
      <c r="E46" s="8" t="s">
        <v>214</v>
      </c>
      <c r="F46" s="11" t="s">
        <v>14</v>
      </c>
      <c r="G46" s="35">
        <v>52.41</v>
      </c>
      <c r="H46" s="6">
        <v>0</v>
      </c>
      <c r="I46" s="57">
        <f t="shared" si="0"/>
        <v>270079.7</v>
      </c>
      <c r="J46" s="35">
        <v>0</v>
      </c>
      <c r="K46" s="6">
        <v>0</v>
      </c>
      <c r="L46" s="57">
        <f t="shared" si="1"/>
        <v>-243.62</v>
      </c>
    </row>
    <row r="47" spans="1:12">
      <c r="A47" s="9">
        <v>41709</v>
      </c>
      <c r="B47" s="8" t="s">
        <v>450</v>
      </c>
      <c r="C47" s="8" t="s">
        <v>11</v>
      </c>
      <c r="D47" s="8" t="s">
        <v>451</v>
      </c>
      <c r="E47" s="8" t="s">
        <v>435</v>
      </c>
      <c r="F47" s="11" t="s">
        <v>14</v>
      </c>
      <c r="G47" s="35">
        <v>0</v>
      </c>
      <c r="H47" s="6">
        <v>0</v>
      </c>
      <c r="I47" s="57">
        <f t="shared" si="0"/>
        <v>270079.7</v>
      </c>
      <c r="J47" s="35">
        <v>0</v>
      </c>
      <c r="K47" s="6">
        <v>67.16</v>
      </c>
      <c r="L47" s="57">
        <f t="shared" si="1"/>
        <v>-176.46</v>
      </c>
    </row>
    <row r="48" spans="1:12">
      <c r="A48" s="9">
        <v>41710</v>
      </c>
      <c r="B48" s="8" t="s">
        <v>406</v>
      </c>
      <c r="C48" s="8" t="s">
        <v>65</v>
      </c>
      <c r="D48" s="8" t="s">
        <v>407</v>
      </c>
      <c r="E48" s="8" t="s">
        <v>74</v>
      </c>
      <c r="F48" s="11" t="s">
        <v>14</v>
      </c>
      <c r="G48" s="35">
        <v>629.32000000000005</v>
      </c>
      <c r="H48" s="6">
        <v>0</v>
      </c>
      <c r="I48" s="57">
        <f t="shared" si="0"/>
        <v>269450.38</v>
      </c>
      <c r="J48" s="35">
        <v>0</v>
      </c>
      <c r="K48" s="6">
        <v>0</v>
      </c>
      <c r="L48" s="57">
        <f t="shared" si="1"/>
        <v>-176.46</v>
      </c>
    </row>
    <row r="49" spans="1:12">
      <c r="A49" s="9">
        <v>41710</v>
      </c>
      <c r="B49" s="8" t="s">
        <v>452</v>
      </c>
      <c r="C49" s="8" t="s">
        <v>65</v>
      </c>
      <c r="D49" s="8" t="s">
        <v>453</v>
      </c>
      <c r="E49" s="8" t="s">
        <v>172</v>
      </c>
      <c r="F49" s="11" t="s">
        <v>14</v>
      </c>
      <c r="G49" s="35">
        <v>891.05</v>
      </c>
      <c r="H49" s="6">
        <v>0</v>
      </c>
      <c r="I49" s="57">
        <f t="shared" si="0"/>
        <v>268559.33</v>
      </c>
      <c r="J49" s="35">
        <v>0</v>
      </c>
      <c r="K49" s="6">
        <v>0</v>
      </c>
      <c r="L49" s="57">
        <f t="shared" si="1"/>
        <v>-176.46</v>
      </c>
    </row>
    <row r="50" spans="1:12">
      <c r="A50" s="9">
        <v>41712</v>
      </c>
      <c r="B50" s="8" t="s">
        <v>426</v>
      </c>
      <c r="C50" s="8" t="s">
        <v>65</v>
      </c>
      <c r="D50" s="8" t="s">
        <v>405</v>
      </c>
      <c r="E50" s="8" t="s">
        <v>131</v>
      </c>
      <c r="F50" s="11" t="s">
        <v>14</v>
      </c>
      <c r="G50" s="35">
        <v>176.46</v>
      </c>
      <c r="H50" s="6">
        <v>0</v>
      </c>
      <c r="I50" s="57">
        <f t="shared" si="0"/>
        <v>268382.87</v>
      </c>
      <c r="J50" s="35">
        <v>0</v>
      </c>
      <c r="K50" s="6">
        <v>176.46</v>
      </c>
      <c r="L50" s="57">
        <f t="shared" si="1"/>
        <v>0</v>
      </c>
    </row>
    <row r="51" spans="1:12">
      <c r="A51" s="9">
        <v>41715</v>
      </c>
      <c r="B51" s="8" t="s">
        <v>457</v>
      </c>
      <c r="C51" s="8" t="s">
        <v>65</v>
      </c>
      <c r="D51" s="8" t="s">
        <v>462</v>
      </c>
      <c r="E51" s="8" t="s">
        <v>418</v>
      </c>
      <c r="F51" s="11" t="s">
        <v>14</v>
      </c>
      <c r="G51" s="35">
        <v>400</v>
      </c>
      <c r="H51" s="6">
        <v>0</v>
      </c>
      <c r="I51" s="57">
        <f t="shared" si="0"/>
        <v>267982.87</v>
      </c>
      <c r="J51" s="35">
        <v>0</v>
      </c>
      <c r="K51" s="6">
        <v>0</v>
      </c>
      <c r="L51" s="57">
        <f t="shared" si="1"/>
        <v>0</v>
      </c>
    </row>
    <row r="52" spans="1:12">
      <c r="A52" s="9">
        <v>41715</v>
      </c>
      <c r="B52" s="8" t="s">
        <v>458</v>
      </c>
      <c r="C52" s="8" t="s">
        <v>65</v>
      </c>
      <c r="D52" s="8" t="s">
        <v>463</v>
      </c>
      <c r="E52" s="8" t="s">
        <v>418</v>
      </c>
      <c r="F52" s="11" t="s">
        <v>14</v>
      </c>
      <c r="G52" s="35">
        <v>800</v>
      </c>
      <c r="H52" s="6">
        <v>0</v>
      </c>
      <c r="I52" s="57">
        <f t="shared" si="0"/>
        <v>267182.87</v>
      </c>
      <c r="J52" s="35">
        <v>0</v>
      </c>
      <c r="K52" s="6">
        <v>0</v>
      </c>
      <c r="L52" s="57">
        <f t="shared" si="1"/>
        <v>0</v>
      </c>
    </row>
    <row r="53" spans="1:12">
      <c r="A53" s="9">
        <v>41715</v>
      </c>
      <c r="B53" s="8" t="s">
        <v>459</v>
      </c>
      <c r="C53" s="8" t="s">
        <v>65</v>
      </c>
      <c r="D53" s="8" t="s">
        <v>464</v>
      </c>
      <c r="E53" s="8" t="s">
        <v>418</v>
      </c>
      <c r="F53" s="11" t="s">
        <v>14</v>
      </c>
      <c r="G53" s="35">
        <v>800</v>
      </c>
      <c r="H53" s="6">
        <v>0</v>
      </c>
      <c r="I53" s="57">
        <f t="shared" si="0"/>
        <v>266382.87</v>
      </c>
      <c r="J53" s="35">
        <v>0</v>
      </c>
      <c r="K53" s="6">
        <v>0</v>
      </c>
      <c r="L53" s="57">
        <f t="shared" si="1"/>
        <v>0</v>
      </c>
    </row>
    <row r="54" spans="1:12">
      <c r="A54" s="9">
        <v>41715</v>
      </c>
      <c r="B54" s="8" t="s">
        <v>460</v>
      </c>
      <c r="C54" s="8" t="s">
        <v>65</v>
      </c>
      <c r="D54" s="8" t="s">
        <v>465</v>
      </c>
      <c r="E54" s="8" t="s">
        <v>418</v>
      </c>
      <c r="F54" s="11" t="s">
        <v>14</v>
      </c>
      <c r="G54" s="35">
        <v>800</v>
      </c>
      <c r="H54" s="6">
        <v>0</v>
      </c>
      <c r="I54" s="57">
        <f t="shared" si="0"/>
        <v>265582.87</v>
      </c>
      <c r="J54" s="35">
        <v>0</v>
      </c>
      <c r="K54" s="6">
        <v>0</v>
      </c>
      <c r="L54" s="57">
        <f t="shared" si="1"/>
        <v>0</v>
      </c>
    </row>
    <row r="55" spans="1:12">
      <c r="A55" s="9">
        <v>41717</v>
      </c>
      <c r="B55" s="8" t="s">
        <v>461</v>
      </c>
      <c r="C55" s="8" t="s">
        <v>65</v>
      </c>
      <c r="D55" s="8" t="s">
        <v>466</v>
      </c>
      <c r="E55" s="8" t="s">
        <v>418</v>
      </c>
      <c r="F55" s="11" t="s">
        <v>14</v>
      </c>
      <c r="G55" s="35">
        <v>800</v>
      </c>
      <c r="H55" s="6">
        <v>0</v>
      </c>
      <c r="I55" s="57">
        <f t="shared" si="0"/>
        <v>264782.87</v>
      </c>
      <c r="J55" s="35">
        <v>0</v>
      </c>
      <c r="K55" s="6">
        <v>0</v>
      </c>
      <c r="L55" s="57">
        <f t="shared" si="1"/>
        <v>0</v>
      </c>
    </row>
    <row r="56" spans="1:12">
      <c r="A56" s="9">
        <v>41724</v>
      </c>
      <c r="B56" s="8" t="s">
        <v>433</v>
      </c>
      <c r="C56" s="8" t="s">
        <v>11</v>
      </c>
      <c r="D56" s="8" t="s">
        <v>104</v>
      </c>
      <c r="E56" s="8" t="s">
        <v>172</v>
      </c>
      <c r="F56" s="11" t="s">
        <v>14</v>
      </c>
      <c r="G56" s="35">
        <v>0</v>
      </c>
      <c r="H56" s="6">
        <v>0</v>
      </c>
      <c r="I56" s="57">
        <f t="shared" si="0"/>
        <v>264782.87</v>
      </c>
      <c r="J56" s="35">
        <v>77.27</v>
      </c>
      <c r="K56" s="6">
        <v>0</v>
      </c>
      <c r="L56" s="57">
        <f t="shared" si="1"/>
        <v>-77.27</v>
      </c>
    </row>
    <row r="57" spans="1:12">
      <c r="A57" s="9">
        <v>41724</v>
      </c>
      <c r="B57" s="8" t="s">
        <v>433</v>
      </c>
      <c r="C57" s="8" t="s">
        <v>11</v>
      </c>
      <c r="D57" s="8" t="s">
        <v>104</v>
      </c>
      <c r="E57" s="8" t="s">
        <v>172</v>
      </c>
      <c r="F57" s="11" t="s">
        <v>14</v>
      </c>
      <c r="G57" s="35">
        <v>0</v>
      </c>
      <c r="H57" s="6">
        <v>0</v>
      </c>
      <c r="I57" s="57">
        <f t="shared" si="0"/>
        <v>264782.87</v>
      </c>
      <c r="J57" s="35">
        <v>34.5</v>
      </c>
      <c r="K57" s="6">
        <v>0</v>
      </c>
      <c r="L57" s="57">
        <f t="shared" si="1"/>
        <v>-111.77</v>
      </c>
    </row>
    <row r="58" spans="1:12">
      <c r="A58" s="9">
        <v>41729</v>
      </c>
      <c r="B58" s="8" t="s">
        <v>7</v>
      </c>
      <c r="C58" s="8" t="s">
        <v>65</v>
      </c>
      <c r="D58" s="8" t="s">
        <v>434</v>
      </c>
      <c r="E58" s="8" t="s">
        <v>435</v>
      </c>
      <c r="F58" s="11" t="s">
        <v>14</v>
      </c>
      <c r="G58" s="35">
        <v>0</v>
      </c>
      <c r="H58" s="6">
        <v>339.39</v>
      </c>
      <c r="I58" s="57">
        <f t="shared" si="0"/>
        <v>265122.26</v>
      </c>
      <c r="J58" s="35">
        <v>0</v>
      </c>
      <c r="K58" s="6">
        <v>0</v>
      </c>
      <c r="L58" s="57">
        <f t="shared" si="1"/>
        <v>-111.77</v>
      </c>
    </row>
    <row r="59" spans="1:12">
      <c r="A59" s="9">
        <v>41730</v>
      </c>
      <c r="B59" s="8" t="s">
        <v>6</v>
      </c>
      <c r="C59" s="8" t="s">
        <v>65</v>
      </c>
      <c r="D59" s="8" t="s">
        <v>81</v>
      </c>
      <c r="E59" s="8" t="s">
        <v>73</v>
      </c>
      <c r="F59" s="11" t="s">
        <v>14</v>
      </c>
      <c r="G59" s="35">
        <v>0</v>
      </c>
      <c r="H59" s="6">
        <v>7731.15</v>
      </c>
      <c r="I59" s="57">
        <f t="shared" si="0"/>
        <v>272853.41000000003</v>
      </c>
      <c r="J59" s="35">
        <v>0</v>
      </c>
      <c r="K59" s="6">
        <v>0</v>
      </c>
      <c r="L59" s="57">
        <f t="shared" si="1"/>
        <v>-111.77</v>
      </c>
    </row>
    <row r="60" spans="1:12">
      <c r="A60" s="9">
        <v>41731</v>
      </c>
      <c r="B60" s="8" t="s">
        <v>467</v>
      </c>
      <c r="C60" s="8" t="s">
        <v>65</v>
      </c>
      <c r="D60" s="8" t="s">
        <v>468</v>
      </c>
      <c r="E60" s="8" t="s">
        <v>172</v>
      </c>
      <c r="F60" s="11" t="s">
        <v>14</v>
      </c>
      <c r="G60" s="35">
        <v>891.05</v>
      </c>
      <c r="H60" s="6">
        <v>0</v>
      </c>
      <c r="I60" s="57">
        <f t="shared" si="0"/>
        <v>271962.36000000004</v>
      </c>
      <c r="J60" s="35">
        <v>0</v>
      </c>
      <c r="K60" s="6">
        <v>0</v>
      </c>
      <c r="L60" s="57">
        <f t="shared" si="1"/>
        <v>-111.77</v>
      </c>
    </row>
    <row r="61" spans="1:12">
      <c r="A61" s="9">
        <v>41731</v>
      </c>
      <c r="B61" s="8" t="s">
        <v>396</v>
      </c>
      <c r="C61" s="8" t="s">
        <v>11</v>
      </c>
      <c r="D61" s="8" t="s">
        <v>77</v>
      </c>
      <c r="E61" s="8" t="s">
        <v>397</v>
      </c>
      <c r="F61" s="11" t="s">
        <v>14</v>
      </c>
      <c r="G61" s="35">
        <v>0</v>
      </c>
      <c r="H61" s="6">
        <v>0</v>
      </c>
      <c r="I61" s="57">
        <f t="shared" si="0"/>
        <v>271962.36000000004</v>
      </c>
      <c r="J61" s="35">
        <v>33.76</v>
      </c>
      <c r="K61" s="6">
        <v>0</v>
      </c>
      <c r="L61" s="57">
        <f t="shared" si="1"/>
        <v>-145.53</v>
      </c>
    </row>
    <row r="62" spans="1:12">
      <c r="A62" s="9">
        <v>41732</v>
      </c>
      <c r="B62" s="8" t="s">
        <v>426</v>
      </c>
      <c r="C62" s="8" t="s">
        <v>65</v>
      </c>
      <c r="D62" s="8" t="s">
        <v>405</v>
      </c>
      <c r="E62" s="8" t="s">
        <v>131</v>
      </c>
      <c r="F62" s="11" t="s">
        <v>14</v>
      </c>
      <c r="G62" s="35">
        <v>111.77</v>
      </c>
      <c r="H62" s="6">
        <v>0</v>
      </c>
      <c r="I62" s="57">
        <f t="shared" si="0"/>
        <v>271850.59000000003</v>
      </c>
      <c r="J62" s="35">
        <v>0</v>
      </c>
      <c r="K62" s="6">
        <v>111.77</v>
      </c>
      <c r="L62" s="57">
        <f t="shared" si="1"/>
        <v>-33.760000000000005</v>
      </c>
    </row>
    <row r="63" spans="1:12">
      <c r="A63" s="9">
        <v>41733</v>
      </c>
      <c r="B63" s="8" t="s">
        <v>470</v>
      </c>
      <c r="C63" s="8" t="s">
        <v>11</v>
      </c>
      <c r="D63" s="8" t="s">
        <v>470</v>
      </c>
      <c r="E63" s="8" t="s">
        <v>419</v>
      </c>
      <c r="F63" s="59" t="s">
        <v>472</v>
      </c>
      <c r="G63" s="35">
        <v>0</v>
      </c>
      <c r="H63" s="6">
        <v>0</v>
      </c>
      <c r="I63" s="57">
        <f t="shared" si="0"/>
        <v>271850.59000000003</v>
      </c>
      <c r="J63" s="35">
        <v>29.24</v>
      </c>
      <c r="K63" s="6">
        <v>0</v>
      </c>
      <c r="L63" s="57">
        <f t="shared" si="1"/>
        <v>-63</v>
      </c>
    </row>
    <row r="64" spans="1:12">
      <c r="A64" s="9">
        <v>41735</v>
      </c>
      <c r="B64" s="8" t="s">
        <v>398</v>
      </c>
      <c r="C64" s="8" t="s">
        <v>11</v>
      </c>
      <c r="D64" s="8" t="s">
        <v>80</v>
      </c>
      <c r="E64" s="8" t="s">
        <v>397</v>
      </c>
      <c r="F64" s="11" t="s">
        <v>14</v>
      </c>
      <c r="G64" s="35">
        <v>0</v>
      </c>
      <c r="H64" s="6">
        <v>0</v>
      </c>
      <c r="I64" s="57">
        <f t="shared" si="0"/>
        <v>271850.59000000003</v>
      </c>
      <c r="J64" s="35">
        <v>30.57</v>
      </c>
      <c r="K64" s="6">
        <v>0</v>
      </c>
      <c r="L64" s="57">
        <f t="shared" si="1"/>
        <v>-93.57</v>
      </c>
    </row>
    <row r="65" spans="1:12">
      <c r="A65" s="9">
        <v>41739</v>
      </c>
      <c r="B65" s="8" t="s">
        <v>444</v>
      </c>
      <c r="C65" s="8" t="s">
        <v>65</v>
      </c>
      <c r="D65" s="8" t="s">
        <v>403</v>
      </c>
      <c r="E65" s="8" t="s">
        <v>214</v>
      </c>
      <c r="F65" s="11" t="s">
        <v>14</v>
      </c>
      <c r="G65" s="35">
        <v>52.41</v>
      </c>
      <c r="H65" s="6">
        <v>0</v>
      </c>
      <c r="I65" s="57">
        <f t="shared" si="0"/>
        <v>271798.18000000005</v>
      </c>
      <c r="J65" s="35">
        <v>0</v>
      </c>
      <c r="K65" s="6">
        <v>0</v>
      </c>
      <c r="L65" s="57">
        <f t="shared" si="1"/>
        <v>-93.57</v>
      </c>
    </row>
    <row r="66" spans="1:12">
      <c r="A66" s="9">
        <v>41740</v>
      </c>
      <c r="B66" s="8" t="s">
        <v>471</v>
      </c>
      <c r="C66" s="8" t="s">
        <v>65</v>
      </c>
      <c r="D66" s="60" t="s">
        <v>501</v>
      </c>
      <c r="E66" s="60" t="s">
        <v>500</v>
      </c>
      <c r="F66" s="11" t="s">
        <v>499</v>
      </c>
      <c r="G66" s="35">
        <v>1631.41</v>
      </c>
      <c r="H66" s="6">
        <v>0</v>
      </c>
      <c r="I66" s="57">
        <f t="shared" si="0"/>
        <v>270166.77000000008</v>
      </c>
      <c r="J66" s="35">
        <v>0</v>
      </c>
      <c r="K66" s="6">
        <v>0</v>
      </c>
      <c r="L66" s="57">
        <f t="shared" si="1"/>
        <v>-93.57</v>
      </c>
    </row>
    <row r="67" spans="1:12">
      <c r="A67" s="9">
        <v>41750</v>
      </c>
      <c r="B67" s="8" t="s">
        <v>470</v>
      </c>
      <c r="C67" s="8" t="s">
        <v>11</v>
      </c>
      <c r="D67" s="8" t="s">
        <v>470</v>
      </c>
      <c r="E67" s="8" t="s">
        <v>419</v>
      </c>
      <c r="F67" s="11" t="s">
        <v>473</v>
      </c>
      <c r="G67" s="35">
        <v>0</v>
      </c>
      <c r="H67" s="6">
        <v>0</v>
      </c>
      <c r="I67" s="57">
        <f t="shared" si="0"/>
        <v>270166.77000000008</v>
      </c>
      <c r="J67" s="35">
        <v>16.61</v>
      </c>
      <c r="L67" s="57">
        <f t="shared" si="1"/>
        <v>-110.17999999999999</v>
      </c>
    </row>
    <row r="68" spans="1:12">
      <c r="A68" s="9">
        <v>41751</v>
      </c>
      <c r="B68" s="8" t="s">
        <v>408</v>
      </c>
      <c r="C68" s="8" t="s">
        <v>11</v>
      </c>
      <c r="D68" s="8" t="s">
        <v>409</v>
      </c>
      <c r="E68" s="8" t="s">
        <v>79</v>
      </c>
      <c r="F68" s="11" t="s">
        <v>474</v>
      </c>
      <c r="G68" s="35">
        <v>0</v>
      </c>
      <c r="H68" s="6">
        <v>0</v>
      </c>
      <c r="I68" s="57">
        <f t="shared" si="0"/>
        <v>270166.77000000008</v>
      </c>
      <c r="J68" s="35">
        <v>70.900000000000006</v>
      </c>
      <c r="K68" s="6">
        <v>0</v>
      </c>
      <c r="L68" s="57">
        <f t="shared" si="1"/>
        <v>-181.07999999999998</v>
      </c>
    </row>
    <row r="69" spans="1:12">
      <c r="A69" s="9">
        <v>41752</v>
      </c>
      <c r="B69" s="8" t="s">
        <v>406</v>
      </c>
      <c r="C69" s="8" t="s">
        <v>65</v>
      </c>
      <c r="D69" s="60" t="s">
        <v>74</v>
      </c>
      <c r="E69" s="60" t="s">
        <v>646</v>
      </c>
      <c r="F69" s="11" t="s">
        <v>14</v>
      </c>
      <c r="G69" s="35">
        <v>1354.58</v>
      </c>
      <c r="H69" s="6">
        <v>0</v>
      </c>
      <c r="I69" s="57">
        <f t="shared" ref="I69:I132" si="2">I68-G69+H69</f>
        <v>268812.19000000006</v>
      </c>
      <c r="J69" s="35">
        <v>0</v>
      </c>
      <c r="K69" s="6">
        <v>0</v>
      </c>
      <c r="L69" s="57">
        <f t="shared" ref="L69:L132" si="3">L68-J69+K69</f>
        <v>-181.07999999999998</v>
      </c>
    </row>
    <row r="70" spans="1:12">
      <c r="A70" s="9">
        <v>41752</v>
      </c>
      <c r="B70" s="8" t="s">
        <v>475</v>
      </c>
      <c r="C70" s="8" t="s">
        <v>65</v>
      </c>
      <c r="D70" s="8" t="s">
        <v>478</v>
      </c>
      <c r="E70" s="8" t="s">
        <v>418</v>
      </c>
      <c r="F70" s="11" t="s">
        <v>14</v>
      </c>
      <c r="G70" s="35">
        <v>400</v>
      </c>
      <c r="H70" s="6">
        <v>0</v>
      </c>
      <c r="I70" s="57">
        <f t="shared" si="2"/>
        <v>268412.19000000006</v>
      </c>
      <c r="J70" s="35">
        <v>0</v>
      </c>
      <c r="K70" s="6">
        <v>0</v>
      </c>
      <c r="L70" s="57">
        <f t="shared" si="3"/>
        <v>-181.07999999999998</v>
      </c>
    </row>
    <row r="71" spans="1:12">
      <c r="A71" s="9">
        <v>41752</v>
      </c>
      <c r="B71" s="8" t="s">
        <v>476</v>
      </c>
      <c r="C71" s="8" t="s">
        <v>65</v>
      </c>
      <c r="D71" s="8" t="s">
        <v>479</v>
      </c>
      <c r="E71" s="8" t="s">
        <v>418</v>
      </c>
      <c r="F71" s="11" t="s">
        <v>14</v>
      </c>
      <c r="G71" s="35">
        <v>400</v>
      </c>
      <c r="H71" s="6">
        <v>0</v>
      </c>
      <c r="I71" s="57">
        <f t="shared" si="2"/>
        <v>268012.19000000006</v>
      </c>
      <c r="J71" s="35">
        <v>0</v>
      </c>
      <c r="K71" s="6">
        <v>0</v>
      </c>
      <c r="L71" s="57">
        <f t="shared" si="3"/>
        <v>-181.07999999999998</v>
      </c>
    </row>
    <row r="72" spans="1:12">
      <c r="A72" s="9">
        <v>41752</v>
      </c>
      <c r="B72" s="8" t="s">
        <v>477</v>
      </c>
      <c r="C72" s="8" t="s">
        <v>65</v>
      </c>
      <c r="D72" s="8" t="s">
        <v>480</v>
      </c>
      <c r="E72" s="8" t="s">
        <v>443</v>
      </c>
      <c r="F72" s="11" t="s">
        <v>14</v>
      </c>
      <c r="G72" s="35">
        <v>1000</v>
      </c>
      <c r="H72" s="6">
        <v>0</v>
      </c>
      <c r="I72" s="57">
        <f t="shared" si="2"/>
        <v>267012.19000000006</v>
      </c>
      <c r="J72" s="35">
        <v>0</v>
      </c>
      <c r="K72" s="6">
        <v>0</v>
      </c>
      <c r="L72" s="57">
        <f t="shared" si="3"/>
        <v>-181.07999999999998</v>
      </c>
    </row>
    <row r="73" spans="1:12">
      <c r="A73" s="9">
        <v>41753</v>
      </c>
      <c r="B73" s="8" t="s">
        <v>481</v>
      </c>
      <c r="C73" s="8" t="s">
        <v>65</v>
      </c>
      <c r="D73" s="8" t="s">
        <v>482</v>
      </c>
      <c r="E73" s="8" t="s">
        <v>418</v>
      </c>
      <c r="F73" s="11" t="s">
        <v>14</v>
      </c>
      <c r="G73" s="35">
        <v>400</v>
      </c>
      <c r="H73" s="6">
        <v>0</v>
      </c>
      <c r="I73" s="57">
        <f t="shared" si="2"/>
        <v>266612.19000000006</v>
      </c>
      <c r="J73" s="35">
        <v>0</v>
      </c>
      <c r="K73" s="6">
        <v>0</v>
      </c>
      <c r="L73" s="57">
        <f t="shared" si="3"/>
        <v>-181.07999999999998</v>
      </c>
    </row>
    <row r="74" spans="1:12">
      <c r="A74" s="9">
        <v>41754</v>
      </c>
      <c r="B74" s="8" t="s">
        <v>483</v>
      </c>
      <c r="C74" s="8" t="s">
        <v>65</v>
      </c>
      <c r="D74" s="8" t="s">
        <v>405</v>
      </c>
      <c r="E74" s="8" t="s">
        <v>131</v>
      </c>
      <c r="F74" s="11" t="s">
        <v>14</v>
      </c>
      <c r="G74" s="35">
        <v>181.08</v>
      </c>
      <c r="H74" s="6">
        <v>0</v>
      </c>
      <c r="I74" s="57">
        <f t="shared" si="2"/>
        <v>266431.11000000004</v>
      </c>
      <c r="J74" s="35">
        <v>0</v>
      </c>
      <c r="K74" s="6">
        <v>181.08</v>
      </c>
      <c r="L74" s="57">
        <f t="shared" si="3"/>
        <v>0</v>
      </c>
    </row>
    <row r="75" spans="1:12">
      <c r="A75" s="9">
        <v>41755</v>
      </c>
      <c r="B75" s="8" t="s">
        <v>484</v>
      </c>
      <c r="C75" s="8" t="s">
        <v>11</v>
      </c>
      <c r="D75" s="8" t="s">
        <v>485</v>
      </c>
      <c r="E75" s="8" t="s">
        <v>486</v>
      </c>
      <c r="F75" s="11" t="s">
        <v>521</v>
      </c>
      <c r="G75" s="35">
        <v>0</v>
      </c>
      <c r="H75" s="6">
        <v>0</v>
      </c>
      <c r="I75" s="57">
        <f t="shared" si="2"/>
        <v>266431.11000000004</v>
      </c>
      <c r="J75" s="35">
        <v>14.92</v>
      </c>
      <c r="K75" s="6">
        <v>0</v>
      </c>
      <c r="L75" s="57">
        <f t="shared" si="3"/>
        <v>-14.92</v>
      </c>
    </row>
    <row r="76" spans="1:12">
      <c r="A76" s="9">
        <v>41757</v>
      </c>
      <c r="B76" s="8" t="s">
        <v>433</v>
      </c>
      <c r="C76" s="8" t="s">
        <v>11</v>
      </c>
      <c r="D76" s="8" t="s">
        <v>104</v>
      </c>
      <c r="E76" s="8" t="s">
        <v>172</v>
      </c>
      <c r="F76" s="11" t="s">
        <v>14</v>
      </c>
      <c r="G76" s="35">
        <v>0</v>
      </c>
      <c r="H76" s="6">
        <v>0</v>
      </c>
      <c r="I76" s="57">
        <f t="shared" si="2"/>
        <v>266431.11000000004</v>
      </c>
      <c r="J76" s="35">
        <v>78.08</v>
      </c>
      <c r="K76" s="6">
        <v>0</v>
      </c>
      <c r="L76" s="57">
        <f t="shared" si="3"/>
        <v>-93</v>
      </c>
    </row>
    <row r="77" spans="1:12">
      <c r="A77" s="9">
        <v>41757</v>
      </c>
      <c r="B77" s="8" t="s">
        <v>433</v>
      </c>
      <c r="C77" s="8" t="s">
        <v>11</v>
      </c>
      <c r="D77" s="8" t="s">
        <v>104</v>
      </c>
      <c r="E77" s="8" t="s">
        <v>172</v>
      </c>
      <c r="F77" s="11" t="s">
        <v>14</v>
      </c>
      <c r="G77" s="35">
        <v>0</v>
      </c>
      <c r="H77" s="6">
        <v>0</v>
      </c>
      <c r="I77" s="57">
        <f t="shared" si="2"/>
        <v>266431.11000000004</v>
      </c>
      <c r="J77" s="35">
        <v>34.5</v>
      </c>
      <c r="K77" s="6">
        <v>0</v>
      </c>
      <c r="L77" s="57">
        <f t="shared" si="3"/>
        <v>-127.5</v>
      </c>
    </row>
    <row r="78" spans="1:12">
      <c r="A78" s="9">
        <v>41757</v>
      </c>
      <c r="B78" s="8" t="s">
        <v>487</v>
      </c>
      <c r="C78" s="8" t="s">
        <v>65</v>
      </c>
      <c r="D78" s="8" t="s">
        <v>488</v>
      </c>
      <c r="E78" s="8" t="s">
        <v>418</v>
      </c>
      <c r="F78" s="11" t="s">
        <v>14</v>
      </c>
      <c r="G78" s="35">
        <v>400</v>
      </c>
      <c r="H78" s="6">
        <v>0</v>
      </c>
      <c r="I78" s="57">
        <f t="shared" si="2"/>
        <v>266031.11000000004</v>
      </c>
      <c r="J78" s="35">
        <v>0</v>
      </c>
      <c r="K78" s="6">
        <v>0</v>
      </c>
      <c r="L78" s="57">
        <f t="shared" si="3"/>
        <v>-127.5</v>
      </c>
    </row>
    <row r="79" spans="1:12">
      <c r="A79" s="9">
        <v>41759</v>
      </c>
      <c r="B79" s="8" t="s">
        <v>489</v>
      </c>
      <c r="C79" s="8" t="s">
        <v>11</v>
      </c>
      <c r="D79" s="8" t="s">
        <v>490</v>
      </c>
      <c r="E79" s="8" t="s">
        <v>486</v>
      </c>
      <c r="F79" s="11" t="s">
        <v>491</v>
      </c>
      <c r="G79" s="35">
        <v>0</v>
      </c>
      <c r="H79" s="6">
        <v>0</v>
      </c>
      <c r="I79" s="57">
        <f t="shared" si="2"/>
        <v>266031.11000000004</v>
      </c>
      <c r="J79" s="35">
        <v>286.23</v>
      </c>
      <c r="K79" s="6">
        <v>0</v>
      </c>
      <c r="L79" s="57">
        <f t="shared" si="3"/>
        <v>-413.73</v>
      </c>
    </row>
    <row r="80" spans="1:12">
      <c r="A80" s="9">
        <v>41759</v>
      </c>
      <c r="B80" s="8" t="s">
        <v>492</v>
      </c>
      <c r="C80" s="8" t="s">
        <v>65</v>
      </c>
      <c r="D80" s="8" t="s">
        <v>114</v>
      </c>
      <c r="E80" s="8" t="s">
        <v>214</v>
      </c>
      <c r="F80" s="11" t="s">
        <v>493</v>
      </c>
      <c r="G80" s="35">
        <v>65.16</v>
      </c>
      <c r="H80" s="6">
        <v>0</v>
      </c>
      <c r="I80" s="57">
        <f t="shared" si="2"/>
        <v>265965.95000000007</v>
      </c>
      <c r="J80" s="35">
        <v>0</v>
      </c>
      <c r="K80" s="6">
        <v>0</v>
      </c>
      <c r="L80" s="57">
        <f t="shared" si="3"/>
        <v>-413.73</v>
      </c>
    </row>
    <row r="81" spans="1:12">
      <c r="A81" s="9">
        <v>41759</v>
      </c>
      <c r="B81" s="8" t="s">
        <v>7</v>
      </c>
      <c r="C81" s="8" t="s">
        <v>65</v>
      </c>
      <c r="D81" s="8" t="s">
        <v>434</v>
      </c>
      <c r="E81" s="8" t="s">
        <v>435</v>
      </c>
      <c r="F81" s="11" t="s">
        <v>14</v>
      </c>
      <c r="G81" s="35">
        <v>0</v>
      </c>
      <c r="H81" s="6">
        <v>332.57</v>
      </c>
      <c r="I81" s="57">
        <f t="shared" si="2"/>
        <v>266298.52000000008</v>
      </c>
      <c r="J81" s="35">
        <v>0</v>
      </c>
      <c r="K81" s="6">
        <v>0</v>
      </c>
      <c r="L81" s="57">
        <f t="shared" si="3"/>
        <v>-413.73</v>
      </c>
    </row>
    <row r="82" spans="1:12">
      <c r="A82" s="9">
        <v>41761</v>
      </c>
      <c r="B82" s="8" t="s">
        <v>396</v>
      </c>
      <c r="C82" s="8" t="s">
        <v>11</v>
      </c>
      <c r="D82" s="8" t="s">
        <v>77</v>
      </c>
      <c r="E82" s="8" t="s">
        <v>397</v>
      </c>
      <c r="F82" s="11" t="s">
        <v>14</v>
      </c>
      <c r="G82" s="35">
        <v>0</v>
      </c>
      <c r="H82" s="6">
        <v>0</v>
      </c>
      <c r="I82" s="57">
        <f t="shared" si="2"/>
        <v>266298.52000000008</v>
      </c>
      <c r="J82" s="35">
        <v>40</v>
      </c>
      <c r="K82" s="6">
        <v>0</v>
      </c>
      <c r="L82" s="57">
        <f t="shared" si="3"/>
        <v>-453.73</v>
      </c>
    </row>
    <row r="83" spans="1:12">
      <c r="A83" s="9">
        <v>41764</v>
      </c>
      <c r="B83" s="8" t="s">
        <v>494</v>
      </c>
      <c r="C83" s="8" t="s">
        <v>11</v>
      </c>
      <c r="D83" s="8" t="s">
        <v>129</v>
      </c>
      <c r="E83" s="8" t="s">
        <v>486</v>
      </c>
      <c r="F83" s="11" t="s">
        <v>14</v>
      </c>
      <c r="G83" s="35">
        <v>0</v>
      </c>
      <c r="H83" s="6">
        <v>0</v>
      </c>
      <c r="I83" s="57">
        <f t="shared" si="2"/>
        <v>266298.52000000008</v>
      </c>
      <c r="J83" s="35">
        <v>5</v>
      </c>
      <c r="K83" s="6">
        <v>0</v>
      </c>
      <c r="L83" s="57">
        <f t="shared" si="3"/>
        <v>-458.73</v>
      </c>
    </row>
    <row r="84" spans="1:12">
      <c r="A84" s="9">
        <v>41765</v>
      </c>
      <c r="B84" s="8" t="s">
        <v>398</v>
      </c>
      <c r="C84" s="8" t="s">
        <v>11</v>
      </c>
      <c r="D84" s="8" t="s">
        <v>80</v>
      </c>
      <c r="E84" s="8" t="s">
        <v>397</v>
      </c>
      <c r="F84" s="11" t="s">
        <v>14</v>
      </c>
      <c r="G84" s="35">
        <v>0</v>
      </c>
      <c r="H84" s="6">
        <v>0</v>
      </c>
      <c r="I84" s="57">
        <f t="shared" si="2"/>
        <v>266298.52000000008</v>
      </c>
      <c r="J84" s="35">
        <v>30.34</v>
      </c>
      <c r="K84" s="6">
        <v>0</v>
      </c>
      <c r="L84" s="57">
        <f t="shared" si="3"/>
        <v>-489.07</v>
      </c>
    </row>
    <row r="85" spans="1:12">
      <c r="A85" s="9">
        <v>41765</v>
      </c>
      <c r="B85" s="8" t="s">
        <v>495</v>
      </c>
      <c r="C85" s="8" t="s">
        <v>65</v>
      </c>
      <c r="D85" s="8" t="s">
        <v>496</v>
      </c>
      <c r="E85" s="8" t="s">
        <v>418</v>
      </c>
      <c r="F85" s="11" t="s">
        <v>14</v>
      </c>
      <c r="G85" s="35">
        <v>400</v>
      </c>
      <c r="H85" s="6">
        <v>0</v>
      </c>
      <c r="I85" s="57">
        <f t="shared" si="2"/>
        <v>265898.52000000008</v>
      </c>
      <c r="J85" s="35">
        <v>0</v>
      </c>
      <c r="K85" s="6">
        <v>0</v>
      </c>
      <c r="L85" s="57">
        <f t="shared" si="3"/>
        <v>-489.07</v>
      </c>
    </row>
    <row r="86" spans="1:12">
      <c r="A86" s="9">
        <v>41766</v>
      </c>
      <c r="B86" s="8" t="s">
        <v>497</v>
      </c>
      <c r="C86" s="8" t="s">
        <v>65</v>
      </c>
      <c r="D86" s="8" t="s">
        <v>405</v>
      </c>
      <c r="E86" s="8" t="s">
        <v>131</v>
      </c>
      <c r="F86" s="11" t="s">
        <v>14</v>
      </c>
      <c r="G86" s="35">
        <v>453.73</v>
      </c>
      <c r="H86" s="6">
        <v>0</v>
      </c>
      <c r="I86" s="57">
        <f t="shared" si="2"/>
        <v>265444.7900000001</v>
      </c>
      <c r="J86" s="35">
        <v>0</v>
      </c>
      <c r="K86" s="6">
        <v>453.73</v>
      </c>
      <c r="L86" s="57">
        <f t="shared" si="3"/>
        <v>-35.339999999999975</v>
      </c>
    </row>
    <row r="87" spans="1:12">
      <c r="A87" s="9">
        <v>41766</v>
      </c>
      <c r="B87" s="8" t="s">
        <v>406</v>
      </c>
      <c r="C87" s="8" t="s">
        <v>65</v>
      </c>
      <c r="D87" s="8" t="s">
        <v>84</v>
      </c>
      <c r="E87" s="8" t="s">
        <v>418</v>
      </c>
      <c r="F87" s="11" t="s">
        <v>14</v>
      </c>
      <c r="G87" s="35">
        <v>1277.92</v>
      </c>
      <c r="H87" s="6">
        <v>0</v>
      </c>
      <c r="I87" s="57">
        <f t="shared" si="2"/>
        <v>264166.87000000011</v>
      </c>
      <c r="J87" s="35">
        <v>0</v>
      </c>
      <c r="K87" s="6">
        <v>0</v>
      </c>
      <c r="L87" s="57">
        <f t="shared" si="3"/>
        <v>-35.339999999999975</v>
      </c>
    </row>
    <row r="88" spans="1:12">
      <c r="A88" s="9">
        <v>41766</v>
      </c>
      <c r="B88" s="8" t="s">
        <v>406</v>
      </c>
      <c r="C88" s="8" t="s">
        <v>65</v>
      </c>
      <c r="D88" s="8" t="s">
        <v>74</v>
      </c>
      <c r="E88" s="8" t="s">
        <v>74</v>
      </c>
      <c r="F88" s="11" t="s">
        <v>14</v>
      </c>
      <c r="G88" s="35">
        <v>296.52</v>
      </c>
      <c r="H88" s="6">
        <v>0</v>
      </c>
      <c r="I88" s="57">
        <f t="shared" si="2"/>
        <v>263870.35000000009</v>
      </c>
      <c r="J88" s="35">
        <v>0</v>
      </c>
      <c r="K88" s="6">
        <v>0</v>
      </c>
      <c r="L88" s="57">
        <f t="shared" si="3"/>
        <v>-35.339999999999975</v>
      </c>
    </row>
    <row r="89" spans="1:12">
      <c r="A89" s="9">
        <v>41771</v>
      </c>
      <c r="B89" s="8" t="s">
        <v>444</v>
      </c>
      <c r="C89" s="8" t="s">
        <v>65</v>
      </c>
      <c r="D89" s="8" t="s">
        <v>403</v>
      </c>
      <c r="E89" s="8" t="s">
        <v>214</v>
      </c>
      <c r="F89" s="11" t="s">
        <v>14</v>
      </c>
      <c r="G89" s="35">
        <v>52.41</v>
      </c>
      <c r="H89" s="6">
        <v>0</v>
      </c>
      <c r="I89" s="57">
        <f t="shared" si="2"/>
        <v>263817.94000000012</v>
      </c>
      <c r="J89" s="35">
        <v>0</v>
      </c>
      <c r="K89" s="6">
        <v>0</v>
      </c>
      <c r="L89" s="57">
        <f t="shared" si="3"/>
        <v>-35.339999999999975</v>
      </c>
    </row>
    <row r="90" spans="1:12">
      <c r="A90" s="9">
        <v>41780</v>
      </c>
      <c r="B90" s="8" t="s">
        <v>406</v>
      </c>
      <c r="C90" s="8" t="s">
        <v>65</v>
      </c>
      <c r="D90" s="8" t="s">
        <v>84</v>
      </c>
      <c r="E90" s="8" t="s">
        <v>418</v>
      </c>
      <c r="F90" s="11" t="s">
        <v>14</v>
      </c>
      <c r="G90" s="35">
        <v>1250.42</v>
      </c>
      <c r="H90" s="6">
        <v>0</v>
      </c>
      <c r="I90" s="57">
        <f t="shared" si="2"/>
        <v>262567.52000000014</v>
      </c>
      <c r="J90" s="35">
        <v>0</v>
      </c>
      <c r="K90" s="6">
        <v>0</v>
      </c>
      <c r="L90" s="57">
        <f t="shared" si="3"/>
        <v>-35.339999999999975</v>
      </c>
    </row>
    <row r="91" spans="1:12">
      <c r="A91" s="9">
        <v>41780</v>
      </c>
      <c r="B91" s="8" t="s">
        <v>406</v>
      </c>
      <c r="C91" s="8" t="s">
        <v>65</v>
      </c>
      <c r="D91" s="8" t="s">
        <v>74</v>
      </c>
      <c r="E91" s="8" t="s">
        <v>74</v>
      </c>
      <c r="F91" s="11" t="s">
        <v>14</v>
      </c>
      <c r="G91" s="35">
        <v>880.81</v>
      </c>
      <c r="H91" s="6">
        <v>0</v>
      </c>
      <c r="I91" s="57">
        <f t="shared" si="2"/>
        <v>261686.71000000014</v>
      </c>
      <c r="J91" s="35">
        <v>0</v>
      </c>
      <c r="K91" s="6">
        <v>0</v>
      </c>
      <c r="L91" s="57">
        <f t="shared" si="3"/>
        <v>-35.339999999999975</v>
      </c>
    </row>
    <row r="92" spans="1:12">
      <c r="A92" s="9">
        <v>41781</v>
      </c>
      <c r="B92" s="8" t="s">
        <v>6</v>
      </c>
      <c r="C92" s="8" t="s">
        <v>65</v>
      </c>
      <c r="D92" s="8" t="s">
        <v>81</v>
      </c>
      <c r="E92" s="8" t="s">
        <v>73</v>
      </c>
      <c r="F92" s="11" t="s">
        <v>14</v>
      </c>
      <c r="G92" s="35">
        <v>0</v>
      </c>
      <c r="H92" s="6">
        <v>5981.49</v>
      </c>
      <c r="I92" s="57">
        <f t="shared" si="2"/>
        <v>267668.20000000013</v>
      </c>
      <c r="J92" s="35">
        <v>0</v>
      </c>
      <c r="K92" s="6">
        <v>0</v>
      </c>
      <c r="L92" s="57">
        <f t="shared" si="3"/>
        <v>-35.339999999999975</v>
      </c>
    </row>
    <row r="93" spans="1:12">
      <c r="A93" s="9">
        <v>41782</v>
      </c>
      <c r="B93" s="8" t="s">
        <v>502</v>
      </c>
      <c r="C93" s="8" t="s">
        <v>65</v>
      </c>
      <c r="D93" s="8" t="s">
        <v>503</v>
      </c>
      <c r="E93" s="8" t="s">
        <v>486</v>
      </c>
      <c r="F93" s="59" t="s">
        <v>516</v>
      </c>
      <c r="G93" s="35">
        <v>96.74</v>
      </c>
      <c r="H93" s="6">
        <v>0</v>
      </c>
      <c r="I93" s="57">
        <f t="shared" si="2"/>
        <v>267571.46000000014</v>
      </c>
      <c r="J93" s="35">
        <v>0</v>
      </c>
      <c r="K93" s="6">
        <v>0</v>
      </c>
      <c r="L93" s="57">
        <f t="shared" si="3"/>
        <v>-35.339999999999975</v>
      </c>
    </row>
    <row r="94" spans="1:12">
      <c r="A94" s="9">
        <v>41785</v>
      </c>
      <c r="B94" s="8" t="s">
        <v>433</v>
      </c>
      <c r="C94" s="8" t="s">
        <v>11</v>
      </c>
      <c r="D94" s="8" t="s">
        <v>104</v>
      </c>
      <c r="E94" s="8" t="s">
        <v>172</v>
      </c>
      <c r="F94" s="59" t="s">
        <v>14</v>
      </c>
      <c r="G94" s="35">
        <v>0</v>
      </c>
      <c r="H94" s="6">
        <v>0</v>
      </c>
      <c r="I94" s="57">
        <f t="shared" si="2"/>
        <v>267571.46000000014</v>
      </c>
      <c r="J94" s="35">
        <v>34.5</v>
      </c>
      <c r="K94" s="6">
        <v>0</v>
      </c>
      <c r="L94" s="57">
        <f t="shared" si="3"/>
        <v>-69.839999999999975</v>
      </c>
    </row>
    <row r="95" spans="1:12">
      <c r="A95" s="9">
        <v>41785</v>
      </c>
      <c r="B95" s="8" t="s">
        <v>433</v>
      </c>
      <c r="C95" s="8" t="s">
        <v>11</v>
      </c>
      <c r="D95" s="8" t="s">
        <v>104</v>
      </c>
      <c r="E95" s="8" t="s">
        <v>172</v>
      </c>
      <c r="F95" s="59" t="s">
        <v>14</v>
      </c>
      <c r="G95" s="35">
        <v>0</v>
      </c>
      <c r="H95" s="6">
        <v>0</v>
      </c>
      <c r="I95" s="57">
        <f t="shared" si="2"/>
        <v>267571.46000000014</v>
      </c>
      <c r="J95" s="35">
        <v>76.739999999999995</v>
      </c>
      <c r="K95" s="6">
        <v>0</v>
      </c>
      <c r="L95" s="57">
        <f t="shared" si="3"/>
        <v>-146.57999999999998</v>
      </c>
    </row>
    <row r="96" spans="1:12">
      <c r="A96" s="9">
        <v>41785</v>
      </c>
      <c r="B96" s="8" t="s">
        <v>507</v>
      </c>
      <c r="C96" s="8" t="s">
        <v>11</v>
      </c>
      <c r="D96" s="60" t="s">
        <v>520</v>
      </c>
      <c r="E96" s="60" t="s">
        <v>79</v>
      </c>
      <c r="F96" s="59" t="s">
        <v>519</v>
      </c>
      <c r="G96" s="35">
        <v>0</v>
      </c>
      <c r="H96" s="6">
        <v>0</v>
      </c>
      <c r="I96" s="57">
        <f t="shared" si="2"/>
        <v>267571.46000000014</v>
      </c>
      <c r="J96" s="35">
        <v>58.07</v>
      </c>
      <c r="K96" s="6">
        <v>0</v>
      </c>
      <c r="L96" s="57">
        <f t="shared" si="3"/>
        <v>-204.64999999999998</v>
      </c>
    </row>
    <row r="97" spans="1:12">
      <c r="A97" s="9">
        <v>41786</v>
      </c>
      <c r="B97" s="8" t="s">
        <v>508</v>
      </c>
      <c r="C97" s="8" t="s">
        <v>11</v>
      </c>
      <c r="D97" s="60" t="s">
        <v>509</v>
      </c>
      <c r="E97" s="60" t="s">
        <v>79</v>
      </c>
      <c r="F97" s="59" t="s">
        <v>523</v>
      </c>
      <c r="G97" s="35">
        <v>0</v>
      </c>
      <c r="H97" s="6">
        <v>0</v>
      </c>
      <c r="I97" s="57">
        <f t="shared" si="2"/>
        <v>267571.46000000014</v>
      </c>
      <c r="J97" s="35">
        <v>513.95000000000005</v>
      </c>
      <c r="K97" s="6">
        <v>0</v>
      </c>
      <c r="L97" s="57">
        <f t="shared" si="3"/>
        <v>-718.6</v>
      </c>
    </row>
    <row r="98" spans="1:12">
      <c r="A98" s="9">
        <v>41786</v>
      </c>
      <c r="B98" s="8" t="s">
        <v>504</v>
      </c>
      <c r="C98" s="8" t="s">
        <v>65</v>
      </c>
      <c r="D98" s="60" t="s">
        <v>405</v>
      </c>
      <c r="E98" s="60" t="s">
        <v>131</v>
      </c>
      <c r="F98" s="59" t="s">
        <v>14</v>
      </c>
      <c r="G98" s="35">
        <v>35.340000000000003</v>
      </c>
      <c r="H98" s="6">
        <v>0</v>
      </c>
      <c r="I98" s="57">
        <f t="shared" si="2"/>
        <v>267536.12000000011</v>
      </c>
      <c r="J98" s="35">
        <v>0</v>
      </c>
      <c r="K98" s="6">
        <v>35.340000000000003</v>
      </c>
      <c r="L98" s="57">
        <f t="shared" si="3"/>
        <v>-683.26</v>
      </c>
    </row>
    <row r="99" spans="1:12">
      <c r="A99" s="9">
        <v>41789</v>
      </c>
      <c r="B99" s="8" t="s">
        <v>505</v>
      </c>
      <c r="C99" s="8" t="s">
        <v>65</v>
      </c>
      <c r="D99" s="60" t="s">
        <v>525</v>
      </c>
      <c r="E99" s="60" t="s">
        <v>486</v>
      </c>
      <c r="F99" s="59" t="s">
        <v>524</v>
      </c>
      <c r="G99" s="35">
        <v>56.8</v>
      </c>
      <c r="H99" s="6">
        <v>0</v>
      </c>
      <c r="I99" s="57">
        <f t="shared" si="2"/>
        <v>267479.32000000012</v>
      </c>
      <c r="J99" s="35">
        <v>0</v>
      </c>
      <c r="K99" s="6">
        <v>0</v>
      </c>
      <c r="L99" s="57">
        <f t="shared" si="3"/>
        <v>-683.26</v>
      </c>
    </row>
    <row r="100" spans="1:12">
      <c r="A100" s="9">
        <v>41790</v>
      </c>
      <c r="B100" s="8" t="s">
        <v>7</v>
      </c>
      <c r="C100" s="8" t="s">
        <v>65</v>
      </c>
      <c r="D100" s="8" t="s">
        <v>434</v>
      </c>
      <c r="E100" s="8" t="s">
        <v>435</v>
      </c>
      <c r="F100" s="59" t="s">
        <v>14</v>
      </c>
      <c r="G100" s="35">
        <v>0</v>
      </c>
      <c r="H100" s="6">
        <v>338.15</v>
      </c>
      <c r="I100" s="57">
        <f t="shared" si="2"/>
        <v>267817.47000000015</v>
      </c>
      <c r="J100" s="35">
        <v>0</v>
      </c>
      <c r="K100" s="6">
        <v>0</v>
      </c>
      <c r="L100" s="57">
        <f t="shared" si="3"/>
        <v>-683.26</v>
      </c>
    </row>
    <row r="101" spans="1:12">
      <c r="A101" s="9">
        <v>41792</v>
      </c>
      <c r="B101" s="8" t="s">
        <v>6</v>
      </c>
      <c r="C101" s="8" t="s">
        <v>65</v>
      </c>
      <c r="D101" s="8" t="s">
        <v>81</v>
      </c>
      <c r="E101" s="8" t="s">
        <v>73</v>
      </c>
      <c r="F101" s="59" t="s">
        <v>14</v>
      </c>
      <c r="G101" s="35">
        <v>0</v>
      </c>
      <c r="H101" s="6">
        <v>10112.299999999999</v>
      </c>
      <c r="I101" s="57">
        <f t="shared" si="2"/>
        <v>277929.77000000014</v>
      </c>
      <c r="J101" s="35">
        <v>0</v>
      </c>
      <c r="K101" s="6">
        <v>0</v>
      </c>
      <c r="L101" s="57">
        <f t="shared" si="3"/>
        <v>-683.26</v>
      </c>
    </row>
    <row r="102" spans="1:12">
      <c r="A102" s="9">
        <v>41792</v>
      </c>
      <c r="B102" s="8" t="s">
        <v>510</v>
      </c>
      <c r="C102" s="8" t="s">
        <v>11</v>
      </c>
      <c r="D102" s="60" t="s">
        <v>557</v>
      </c>
      <c r="E102" s="60" t="s">
        <v>397</v>
      </c>
      <c r="F102" s="59" t="s">
        <v>517</v>
      </c>
      <c r="G102" s="35">
        <v>0</v>
      </c>
      <c r="H102" s="6">
        <v>0</v>
      </c>
      <c r="I102" s="57">
        <f t="shared" si="2"/>
        <v>277929.77000000014</v>
      </c>
      <c r="J102" s="35">
        <v>6.07</v>
      </c>
      <c r="K102" s="6">
        <v>0</v>
      </c>
      <c r="L102" s="57">
        <f t="shared" si="3"/>
        <v>-689.33</v>
      </c>
    </row>
    <row r="103" spans="1:12">
      <c r="A103" s="9">
        <v>41793</v>
      </c>
      <c r="B103" s="8" t="s">
        <v>396</v>
      </c>
      <c r="C103" s="8" t="s">
        <v>11</v>
      </c>
      <c r="D103" s="60" t="s">
        <v>77</v>
      </c>
      <c r="E103" s="60" t="s">
        <v>397</v>
      </c>
      <c r="F103" s="59" t="s">
        <v>14</v>
      </c>
      <c r="G103" s="35">
        <v>0</v>
      </c>
      <c r="H103" s="6">
        <v>0</v>
      </c>
      <c r="I103" s="57">
        <f t="shared" si="2"/>
        <v>277929.77000000014</v>
      </c>
      <c r="J103" s="35">
        <v>40</v>
      </c>
      <c r="K103" s="6">
        <v>0</v>
      </c>
      <c r="L103" s="57">
        <f t="shared" si="3"/>
        <v>-729.33</v>
      </c>
    </row>
    <row r="104" spans="1:12">
      <c r="A104" s="9">
        <v>41794</v>
      </c>
      <c r="B104" s="8" t="s">
        <v>406</v>
      </c>
      <c r="C104" s="8" t="s">
        <v>65</v>
      </c>
      <c r="D104" s="8" t="s">
        <v>84</v>
      </c>
      <c r="E104" s="8" t="s">
        <v>418</v>
      </c>
      <c r="F104" s="59" t="s">
        <v>14</v>
      </c>
      <c r="G104" s="35">
        <v>1278.0899999999999</v>
      </c>
      <c r="H104" s="6">
        <v>0</v>
      </c>
      <c r="I104" s="57">
        <f t="shared" si="2"/>
        <v>276651.68000000011</v>
      </c>
      <c r="J104" s="35">
        <v>0</v>
      </c>
      <c r="K104" s="6">
        <v>0</v>
      </c>
      <c r="L104" s="57">
        <f t="shared" si="3"/>
        <v>-729.33</v>
      </c>
    </row>
    <row r="105" spans="1:12">
      <c r="A105" s="9">
        <v>41794</v>
      </c>
      <c r="B105" s="8" t="s">
        <v>406</v>
      </c>
      <c r="C105" s="8" t="s">
        <v>65</v>
      </c>
      <c r="D105" s="8" t="s">
        <v>74</v>
      </c>
      <c r="E105" s="8" t="s">
        <v>74</v>
      </c>
      <c r="F105" s="59" t="s">
        <v>14</v>
      </c>
      <c r="G105" s="35">
        <v>1118.28</v>
      </c>
      <c r="H105" s="6">
        <v>0</v>
      </c>
      <c r="I105" s="57">
        <f t="shared" si="2"/>
        <v>275533.40000000008</v>
      </c>
      <c r="J105" s="35">
        <v>0</v>
      </c>
      <c r="K105" s="6">
        <v>0</v>
      </c>
      <c r="L105" s="57">
        <f t="shared" si="3"/>
        <v>-729.33</v>
      </c>
    </row>
    <row r="106" spans="1:12">
      <c r="A106" s="9">
        <v>41796</v>
      </c>
      <c r="B106" s="8" t="s">
        <v>511</v>
      </c>
      <c r="C106" s="8" t="s">
        <v>11</v>
      </c>
      <c r="D106" s="8" t="s">
        <v>512</v>
      </c>
      <c r="E106" s="8" t="s">
        <v>438</v>
      </c>
      <c r="F106" s="59" t="s">
        <v>518</v>
      </c>
      <c r="G106" s="35">
        <v>0</v>
      </c>
      <c r="H106" s="6">
        <v>0</v>
      </c>
      <c r="I106" s="57">
        <f t="shared" si="2"/>
        <v>275533.40000000008</v>
      </c>
      <c r="J106" s="35">
        <v>70.89</v>
      </c>
      <c r="K106" s="6">
        <v>0</v>
      </c>
      <c r="L106" s="57">
        <f t="shared" si="3"/>
        <v>-800.22</v>
      </c>
    </row>
    <row r="107" spans="1:12">
      <c r="A107" s="9">
        <v>41796</v>
      </c>
      <c r="B107" s="8" t="s">
        <v>398</v>
      </c>
      <c r="C107" s="8" t="s">
        <v>11</v>
      </c>
      <c r="D107" s="8" t="s">
        <v>80</v>
      </c>
      <c r="E107" s="8" t="s">
        <v>397</v>
      </c>
      <c r="F107" s="59" t="s">
        <v>14</v>
      </c>
      <c r="G107" s="35">
        <v>0</v>
      </c>
      <c r="H107" s="6">
        <v>0</v>
      </c>
      <c r="I107" s="57">
        <f t="shared" si="2"/>
        <v>275533.40000000008</v>
      </c>
      <c r="J107" s="35">
        <v>30.31</v>
      </c>
      <c r="K107" s="6">
        <v>0</v>
      </c>
      <c r="L107" s="57">
        <f t="shared" si="3"/>
        <v>-830.53</v>
      </c>
    </row>
    <row r="108" spans="1:12">
      <c r="A108" s="9">
        <v>41797</v>
      </c>
      <c r="B108" s="8" t="s">
        <v>511</v>
      </c>
      <c r="C108" s="8" t="s">
        <v>11</v>
      </c>
      <c r="D108" s="8" t="s">
        <v>512</v>
      </c>
      <c r="E108" s="8" t="s">
        <v>438</v>
      </c>
      <c r="F108" s="59" t="s">
        <v>515</v>
      </c>
      <c r="G108" s="35">
        <v>0</v>
      </c>
      <c r="H108" s="6">
        <v>0</v>
      </c>
      <c r="I108" s="57">
        <f t="shared" si="2"/>
        <v>275533.40000000008</v>
      </c>
      <c r="J108" s="35">
        <v>69</v>
      </c>
      <c r="K108" s="6">
        <v>0</v>
      </c>
      <c r="L108" s="57">
        <f t="shared" si="3"/>
        <v>-899.53</v>
      </c>
    </row>
    <row r="109" spans="1:12">
      <c r="A109" s="9">
        <v>41797</v>
      </c>
      <c r="B109" s="8" t="s">
        <v>513</v>
      </c>
      <c r="C109" s="8" t="s">
        <v>11</v>
      </c>
      <c r="D109" s="8" t="s">
        <v>514</v>
      </c>
      <c r="E109" s="8" t="s">
        <v>438</v>
      </c>
      <c r="F109" s="59" t="s">
        <v>522</v>
      </c>
      <c r="G109" s="35">
        <v>0</v>
      </c>
      <c r="H109" s="6">
        <v>0</v>
      </c>
      <c r="I109" s="57">
        <f t="shared" si="2"/>
        <v>275533.40000000008</v>
      </c>
      <c r="J109" s="35">
        <v>75.42</v>
      </c>
      <c r="K109" s="6">
        <v>0</v>
      </c>
      <c r="L109" s="57">
        <f t="shared" si="3"/>
        <v>-974.94999999999993</v>
      </c>
    </row>
    <row r="110" spans="1:12">
      <c r="A110" s="9">
        <v>41800</v>
      </c>
      <c r="B110" s="8" t="s">
        <v>444</v>
      </c>
      <c r="C110" s="8" t="s">
        <v>65</v>
      </c>
      <c r="D110" s="8" t="s">
        <v>403</v>
      </c>
      <c r="E110" s="8" t="s">
        <v>214</v>
      </c>
      <c r="F110" s="59" t="s">
        <v>14</v>
      </c>
      <c r="G110" s="35">
        <v>52.41</v>
      </c>
      <c r="H110" s="6">
        <v>0</v>
      </c>
      <c r="I110" s="57">
        <f t="shared" si="2"/>
        <v>275480.99000000011</v>
      </c>
      <c r="J110" s="35">
        <v>0</v>
      </c>
      <c r="K110" s="6">
        <v>0</v>
      </c>
      <c r="L110" s="57">
        <f t="shared" si="3"/>
        <v>-974.94999999999993</v>
      </c>
    </row>
    <row r="111" spans="1:12">
      <c r="A111" s="9">
        <v>41802</v>
      </c>
      <c r="B111" s="8" t="s">
        <v>506</v>
      </c>
      <c r="C111" s="8" t="s">
        <v>65</v>
      </c>
      <c r="D111" s="8" t="s">
        <v>405</v>
      </c>
      <c r="E111" s="8" t="s">
        <v>131</v>
      </c>
      <c r="F111" s="11" t="s">
        <v>14</v>
      </c>
      <c r="G111" s="35">
        <v>974.95</v>
      </c>
      <c r="H111" s="6">
        <v>0</v>
      </c>
      <c r="I111" s="57">
        <f t="shared" si="2"/>
        <v>274506.0400000001</v>
      </c>
      <c r="J111" s="35">
        <v>0</v>
      </c>
      <c r="K111" s="6">
        <v>974.95</v>
      </c>
      <c r="L111" s="57">
        <f t="shared" si="3"/>
        <v>0</v>
      </c>
    </row>
    <row r="112" spans="1:12">
      <c r="A112" s="9">
        <v>41806</v>
      </c>
      <c r="B112" s="8" t="s">
        <v>526</v>
      </c>
      <c r="C112" s="8" t="s">
        <v>65</v>
      </c>
      <c r="D112" s="60" t="s">
        <v>535</v>
      </c>
      <c r="E112" s="60" t="s">
        <v>438</v>
      </c>
      <c r="F112" s="59" t="s">
        <v>534</v>
      </c>
      <c r="G112" s="35">
        <v>200.95</v>
      </c>
      <c r="H112" s="6">
        <v>0</v>
      </c>
      <c r="I112" s="57">
        <f t="shared" si="2"/>
        <v>274305.09000000008</v>
      </c>
      <c r="J112" s="35">
        <v>0</v>
      </c>
      <c r="K112" s="6">
        <v>0</v>
      </c>
      <c r="L112" s="57">
        <f t="shared" si="3"/>
        <v>0</v>
      </c>
    </row>
    <row r="113" spans="1:12">
      <c r="A113" s="9">
        <v>41809</v>
      </c>
      <c r="B113" s="8" t="s">
        <v>406</v>
      </c>
      <c r="C113" s="8" t="s">
        <v>65</v>
      </c>
      <c r="D113" s="8" t="s">
        <v>84</v>
      </c>
      <c r="E113" s="8" t="s">
        <v>418</v>
      </c>
      <c r="F113" s="11" t="s">
        <v>14</v>
      </c>
      <c r="G113" s="35">
        <v>1427.01</v>
      </c>
      <c r="H113" s="6">
        <v>0</v>
      </c>
      <c r="I113" s="57">
        <f t="shared" si="2"/>
        <v>272878.08000000007</v>
      </c>
      <c r="J113" s="35">
        <v>0</v>
      </c>
      <c r="K113" s="6">
        <v>0</v>
      </c>
      <c r="L113" s="57">
        <f t="shared" si="3"/>
        <v>0</v>
      </c>
    </row>
    <row r="114" spans="1:12">
      <c r="A114" s="9">
        <v>41809</v>
      </c>
      <c r="B114" s="8" t="s">
        <v>404</v>
      </c>
      <c r="C114" s="8" t="s">
        <v>11</v>
      </c>
      <c r="D114" s="60" t="s">
        <v>552</v>
      </c>
      <c r="E114" s="60" t="s">
        <v>419</v>
      </c>
      <c r="F114" s="59" t="s">
        <v>553</v>
      </c>
      <c r="G114" s="35">
        <v>0</v>
      </c>
      <c r="H114" s="6">
        <v>0</v>
      </c>
      <c r="I114" s="57">
        <f t="shared" si="2"/>
        <v>272878.08000000007</v>
      </c>
      <c r="J114" s="35">
        <v>11.48</v>
      </c>
      <c r="K114" s="6">
        <v>0</v>
      </c>
      <c r="L114" s="57">
        <f t="shared" si="3"/>
        <v>-11.48</v>
      </c>
    </row>
    <row r="115" spans="1:12">
      <c r="A115" s="9">
        <v>41810</v>
      </c>
      <c r="B115" s="8" t="s">
        <v>406</v>
      </c>
      <c r="C115" s="8" t="s">
        <v>65</v>
      </c>
      <c r="D115" s="8" t="s">
        <v>84</v>
      </c>
      <c r="E115" s="8" t="s">
        <v>418</v>
      </c>
      <c r="F115" s="11" t="s">
        <v>14</v>
      </c>
      <c r="G115" s="35">
        <v>57.49</v>
      </c>
      <c r="H115" s="6">
        <v>0</v>
      </c>
      <c r="I115" s="57">
        <f t="shared" si="2"/>
        <v>272820.59000000008</v>
      </c>
      <c r="J115" s="35">
        <v>0</v>
      </c>
      <c r="K115" s="6">
        <v>0</v>
      </c>
      <c r="L115" s="57">
        <f t="shared" si="3"/>
        <v>-11.48</v>
      </c>
    </row>
    <row r="116" spans="1:12">
      <c r="A116" s="9">
        <v>41811</v>
      </c>
      <c r="B116" s="8" t="s">
        <v>531</v>
      </c>
      <c r="C116" s="8" t="s">
        <v>11</v>
      </c>
      <c r="D116" s="8" t="s">
        <v>532</v>
      </c>
      <c r="E116" s="8" t="s">
        <v>397</v>
      </c>
      <c r="F116" s="59" t="s">
        <v>536</v>
      </c>
      <c r="G116" s="35">
        <v>0</v>
      </c>
      <c r="H116" s="6">
        <v>0</v>
      </c>
      <c r="I116" s="57">
        <f t="shared" si="2"/>
        <v>272820.59000000008</v>
      </c>
      <c r="J116" s="35">
        <v>101.15</v>
      </c>
      <c r="K116" s="6">
        <v>0</v>
      </c>
      <c r="L116" s="57">
        <f t="shared" si="3"/>
        <v>-112.63000000000001</v>
      </c>
    </row>
    <row r="117" spans="1:12">
      <c r="A117" s="9">
        <v>41811</v>
      </c>
      <c r="B117" s="8" t="s">
        <v>531</v>
      </c>
      <c r="C117" s="8" t="s">
        <v>11</v>
      </c>
      <c r="D117" s="8" t="s">
        <v>533</v>
      </c>
      <c r="E117" s="8" t="s">
        <v>397</v>
      </c>
      <c r="F117" s="59" t="s">
        <v>537</v>
      </c>
      <c r="G117" s="35">
        <v>0</v>
      </c>
      <c r="H117" s="6">
        <v>0</v>
      </c>
      <c r="I117" s="57">
        <f t="shared" si="2"/>
        <v>272820.59000000008</v>
      </c>
      <c r="J117" s="35">
        <v>97.57</v>
      </c>
      <c r="K117" s="6">
        <v>0</v>
      </c>
      <c r="L117" s="57">
        <f t="shared" si="3"/>
        <v>-210.2</v>
      </c>
    </row>
    <row r="118" spans="1:12">
      <c r="A118" s="9">
        <v>41815</v>
      </c>
      <c r="B118" s="8" t="s">
        <v>527</v>
      </c>
      <c r="C118" s="8" t="s">
        <v>65</v>
      </c>
      <c r="D118" s="60" t="s">
        <v>538</v>
      </c>
      <c r="E118" s="60" t="s">
        <v>438</v>
      </c>
      <c r="F118" s="59" t="s">
        <v>539</v>
      </c>
      <c r="G118" s="35">
        <v>100</v>
      </c>
      <c r="H118" s="6">
        <v>0</v>
      </c>
      <c r="I118" s="57">
        <f t="shared" si="2"/>
        <v>272720.59000000008</v>
      </c>
      <c r="J118" s="35">
        <v>0</v>
      </c>
      <c r="K118" s="6">
        <v>0</v>
      </c>
      <c r="L118" s="57">
        <f t="shared" si="3"/>
        <v>-210.2</v>
      </c>
    </row>
    <row r="119" spans="1:12">
      <c r="A119" s="9">
        <v>41815</v>
      </c>
      <c r="B119" s="8" t="s">
        <v>528</v>
      </c>
      <c r="C119" s="8" t="s">
        <v>65</v>
      </c>
      <c r="D119" s="8" t="s">
        <v>529</v>
      </c>
      <c r="E119" s="8" t="s">
        <v>438</v>
      </c>
      <c r="F119" s="59" t="s">
        <v>540</v>
      </c>
      <c r="G119" s="35">
        <v>305.83</v>
      </c>
      <c r="H119" s="6">
        <v>0</v>
      </c>
      <c r="I119" s="57">
        <f t="shared" si="2"/>
        <v>272414.76000000007</v>
      </c>
      <c r="J119" s="35">
        <v>0</v>
      </c>
      <c r="K119" s="6">
        <v>0</v>
      </c>
      <c r="L119" s="57">
        <f t="shared" si="3"/>
        <v>-210.2</v>
      </c>
    </row>
    <row r="120" spans="1:12">
      <c r="A120" s="9">
        <v>41815</v>
      </c>
      <c r="B120" s="8" t="s">
        <v>404</v>
      </c>
      <c r="C120" s="8" t="s">
        <v>11</v>
      </c>
      <c r="D120" s="8" t="s">
        <v>544</v>
      </c>
      <c r="E120" s="8" t="s">
        <v>419</v>
      </c>
      <c r="F120" s="59" t="s">
        <v>543</v>
      </c>
      <c r="G120" s="35">
        <v>0</v>
      </c>
      <c r="H120" s="6">
        <v>0</v>
      </c>
      <c r="I120" s="57">
        <f t="shared" si="2"/>
        <v>272414.76000000007</v>
      </c>
      <c r="J120" s="35">
        <v>28.73</v>
      </c>
      <c r="K120" s="6">
        <v>0</v>
      </c>
      <c r="L120" s="57">
        <f t="shared" si="3"/>
        <v>-238.92999999999998</v>
      </c>
    </row>
    <row r="121" spans="1:12">
      <c r="A121" s="9">
        <v>41816</v>
      </c>
      <c r="B121" s="8" t="s">
        <v>433</v>
      </c>
      <c r="C121" s="8" t="s">
        <v>11</v>
      </c>
      <c r="D121" s="8" t="s">
        <v>104</v>
      </c>
      <c r="E121" s="8" t="s">
        <v>172</v>
      </c>
      <c r="F121" s="59" t="s">
        <v>14</v>
      </c>
      <c r="G121" s="35">
        <v>0</v>
      </c>
      <c r="H121" s="6">
        <v>0</v>
      </c>
      <c r="I121" s="57">
        <f t="shared" si="2"/>
        <v>272414.76000000007</v>
      </c>
      <c r="J121" s="35">
        <v>76.739999999999995</v>
      </c>
      <c r="K121" s="6">
        <v>0</v>
      </c>
      <c r="L121" s="57">
        <f t="shared" si="3"/>
        <v>-315.66999999999996</v>
      </c>
    </row>
    <row r="122" spans="1:12">
      <c r="A122" s="9">
        <v>41816</v>
      </c>
      <c r="B122" s="8" t="s">
        <v>433</v>
      </c>
      <c r="C122" s="8" t="s">
        <v>11</v>
      </c>
      <c r="D122" s="8" t="s">
        <v>104</v>
      </c>
      <c r="E122" s="8" t="s">
        <v>172</v>
      </c>
      <c r="F122" s="59" t="s">
        <v>14</v>
      </c>
      <c r="G122" s="35">
        <v>0</v>
      </c>
      <c r="H122" s="6">
        <v>0</v>
      </c>
      <c r="I122" s="57">
        <f t="shared" si="2"/>
        <v>272414.76000000007</v>
      </c>
      <c r="J122" s="35">
        <v>34.5</v>
      </c>
      <c r="K122" s="6">
        <v>0</v>
      </c>
      <c r="L122" s="57">
        <f t="shared" si="3"/>
        <v>-350.16999999999996</v>
      </c>
    </row>
    <row r="123" spans="1:12">
      <c r="A123" s="9">
        <v>41816</v>
      </c>
      <c r="B123" s="8" t="s">
        <v>6</v>
      </c>
      <c r="C123" s="8" t="s">
        <v>65</v>
      </c>
      <c r="D123" s="8" t="s">
        <v>81</v>
      </c>
      <c r="E123" s="8" t="s">
        <v>73</v>
      </c>
      <c r="F123" s="11" t="s">
        <v>14</v>
      </c>
      <c r="G123" s="35">
        <v>0</v>
      </c>
      <c r="H123" s="6">
        <v>10043.23</v>
      </c>
      <c r="I123" s="57">
        <f t="shared" si="2"/>
        <v>282457.99000000005</v>
      </c>
      <c r="J123" s="35">
        <v>0</v>
      </c>
      <c r="K123" s="6">
        <v>0</v>
      </c>
      <c r="L123" s="57">
        <f t="shared" si="3"/>
        <v>-350.16999999999996</v>
      </c>
    </row>
    <row r="124" spans="1:12">
      <c r="A124" s="9">
        <v>41816</v>
      </c>
      <c r="B124" s="8" t="s">
        <v>530</v>
      </c>
      <c r="C124" s="8" t="s">
        <v>65</v>
      </c>
      <c r="D124" s="8" t="s">
        <v>405</v>
      </c>
      <c r="E124" s="8" t="s">
        <v>131</v>
      </c>
      <c r="F124" s="11" t="s">
        <v>14</v>
      </c>
      <c r="G124" s="35">
        <v>210.2</v>
      </c>
      <c r="H124" s="6">
        <v>0</v>
      </c>
      <c r="I124" s="57">
        <f t="shared" si="2"/>
        <v>282247.79000000004</v>
      </c>
      <c r="J124" s="35">
        <v>0</v>
      </c>
      <c r="K124" s="6">
        <v>210.2</v>
      </c>
      <c r="L124" s="57">
        <f t="shared" si="3"/>
        <v>-139.96999999999997</v>
      </c>
    </row>
    <row r="125" spans="1:12">
      <c r="A125" s="9">
        <v>41817</v>
      </c>
      <c r="B125" s="8" t="s">
        <v>546</v>
      </c>
      <c r="C125" s="8" t="s">
        <v>11</v>
      </c>
      <c r="D125" s="8" t="s">
        <v>547</v>
      </c>
      <c r="E125" s="8" t="s">
        <v>419</v>
      </c>
      <c r="F125" s="11" t="s">
        <v>545</v>
      </c>
      <c r="G125" s="35">
        <v>0</v>
      </c>
      <c r="H125" s="6">
        <v>0</v>
      </c>
      <c r="I125" s="57">
        <f t="shared" si="2"/>
        <v>282247.79000000004</v>
      </c>
      <c r="J125" s="35">
        <v>45.98</v>
      </c>
      <c r="K125" s="6">
        <v>0</v>
      </c>
      <c r="L125" s="57">
        <f t="shared" si="3"/>
        <v>-185.94999999999996</v>
      </c>
    </row>
    <row r="126" spans="1:12">
      <c r="A126" s="9">
        <v>41820</v>
      </c>
      <c r="B126" s="8" t="s">
        <v>7</v>
      </c>
      <c r="C126" s="8" t="s">
        <v>65</v>
      </c>
      <c r="D126" s="8" t="s">
        <v>434</v>
      </c>
      <c r="E126" s="8" t="s">
        <v>435</v>
      </c>
      <c r="F126" s="11" t="s">
        <v>14</v>
      </c>
      <c r="G126" s="35">
        <v>0</v>
      </c>
      <c r="H126" s="6">
        <v>339.84</v>
      </c>
      <c r="I126" s="57">
        <f t="shared" si="2"/>
        <v>282587.63000000006</v>
      </c>
      <c r="J126" s="35">
        <v>0</v>
      </c>
      <c r="K126" s="6">
        <v>0</v>
      </c>
      <c r="L126" s="57">
        <f t="shared" si="3"/>
        <v>-185.94999999999996</v>
      </c>
    </row>
    <row r="127" spans="1:12">
      <c r="A127" s="9">
        <v>41822</v>
      </c>
      <c r="B127" s="8" t="s">
        <v>406</v>
      </c>
      <c r="C127" s="8" t="s">
        <v>65</v>
      </c>
      <c r="D127" s="8" t="s">
        <v>84</v>
      </c>
      <c r="E127" s="8" t="s">
        <v>418</v>
      </c>
      <c r="F127" s="11" t="s">
        <v>14</v>
      </c>
      <c r="G127" s="35">
        <v>1340.78</v>
      </c>
      <c r="H127" s="6">
        <v>0</v>
      </c>
      <c r="I127" s="57">
        <f t="shared" si="2"/>
        <v>281246.85000000003</v>
      </c>
      <c r="J127" s="35">
        <v>0</v>
      </c>
      <c r="K127" s="6">
        <v>0</v>
      </c>
      <c r="L127" s="57">
        <f t="shared" si="3"/>
        <v>-185.94999999999996</v>
      </c>
    </row>
    <row r="128" spans="1:12">
      <c r="A128" s="9">
        <v>41822</v>
      </c>
      <c r="B128" s="8" t="s">
        <v>510</v>
      </c>
      <c r="C128" s="8" t="s">
        <v>11</v>
      </c>
      <c r="D128" s="60" t="s">
        <v>557</v>
      </c>
      <c r="E128" s="60" t="s">
        <v>397</v>
      </c>
      <c r="F128" s="59" t="s">
        <v>556</v>
      </c>
      <c r="G128" s="35">
        <v>0</v>
      </c>
      <c r="H128" s="6">
        <v>0</v>
      </c>
      <c r="I128" s="57">
        <f t="shared" si="2"/>
        <v>281246.85000000003</v>
      </c>
      <c r="J128" s="35">
        <v>5.47</v>
      </c>
      <c r="K128" s="6">
        <v>0</v>
      </c>
      <c r="L128" s="57">
        <f t="shared" si="3"/>
        <v>-191.41999999999996</v>
      </c>
    </row>
    <row r="129" spans="1:12">
      <c r="A129" s="9">
        <v>41822</v>
      </c>
      <c r="B129" s="8" t="s">
        <v>396</v>
      </c>
      <c r="C129" s="8" t="s">
        <v>11</v>
      </c>
      <c r="D129" s="8" t="s">
        <v>77</v>
      </c>
      <c r="E129" s="8" t="s">
        <v>397</v>
      </c>
      <c r="F129" s="11" t="s">
        <v>14</v>
      </c>
      <c r="G129" s="35">
        <v>0</v>
      </c>
      <c r="H129" s="6">
        <v>0</v>
      </c>
      <c r="I129" s="57">
        <f t="shared" si="2"/>
        <v>281246.85000000003</v>
      </c>
      <c r="J129" s="35">
        <v>40</v>
      </c>
      <c r="K129" s="6">
        <v>0</v>
      </c>
      <c r="L129" s="57">
        <f t="shared" si="3"/>
        <v>-231.41999999999996</v>
      </c>
    </row>
    <row r="130" spans="1:12">
      <c r="A130" s="9">
        <v>41823</v>
      </c>
      <c r="B130" s="8" t="s">
        <v>548</v>
      </c>
      <c r="C130" s="8" t="s">
        <v>11</v>
      </c>
      <c r="D130" s="8" t="s">
        <v>549</v>
      </c>
      <c r="E130" s="8" t="s">
        <v>550</v>
      </c>
      <c r="F130" s="11" t="s">
        <v>551</v>
      </c>
      <c r="G130" s="35">
        <v>0</v>
      </c>
      <c r="H130" s="6">
        <v>0</v>
      </c>
      <c r="I130" s="57">
        <f t="shared" si="2"/>
        <v>281246.85000000003</v>
      </c>
      <c r="J130" s="35">
        <v>823.65</v>
      </c>
      <c r="K130" s="6">
        <v>0</v>
      </c>
      <c r="L130" s="57">
        <f t="shared" si="3"/>
        <v>-1055.07</v>
      </c>
    </row>
    <row r="131" spans="1:12">
      <c r="A131" s="9">
        <v>41826</v>
      </c>
      <c r="B131" s="8" t="s">
        <v>398</v>
      </c>
      <c r="C131" s="8" t="s">
        <v>11</v>
      </c>
      <c r="D131" s="8" t="s">
        <v>80</v>
      </c>
      <c r="E131" s="8" t="s">
        <v>397</v>
      </c>
      <c r="F131" s="11" t="s">
        <v>14</v>
      </c>
      <c r="G131" s="35">
        <v>0</v>
      </c>
      <c r="H131" s="6">
        <v>0</v>
      </c>
      <c r="I131" s="57">
        <f t="shared" si="2"/>
        <v>281246.85000000003</v>
      </c>
      <c r="J131" s="35">
        <v>29.51</v>
      </c>
      <c r="K131" s="6">
        <v>0</v>
      </c>
      <c r="L131" s="57">
        <f t="shared" si="3"/>
        <v>-1084.58</v>
      </c>
    </row>
    <row r="132" spans="1:12">
      <c r="A132" s="9">
        <v>41830</v>
      </c>
      <c r="B132" s="8" t="s">
        <v>6</v>
      </c>
      <c r="C132" s="8" t="s">
        <v>65</v>
      </c>
      <c r="D132" s="8" t="s">
        <v>541</v>
      </c>
      <c r="E132" s="8" t="s">
        <v>73</v>
      </c>
      <c r="F132" s="11" t="s">
        <v>14</v>
      </c>
      <c r="G132" s="35">
        <v>0</v>
      </c>
      <c r="H132" s="6">
        <v>49000</v>
      </c>
      <c r="I132" s="57">
        <f t="shared" si="2"/>
        <v>330246.85000000003</v>
      </c>
      <c r="J132" s="35">
        <v>0</v>
      </c>
      <c r="K132" s="6">
        <v>0</v>
      </c>
      <c r="L132" s="57">
        <f t="shared" si="3"/>
        <v>-1084.58</v>
      </c>
    </row>
    <row r="133" spans="1:12">
      <c r="A133" s="9">
        <v>41830</v>
      </c>
      <c r="B133" s="8" t="s">
        <v>444</v>
      </c>
      <c r="C133" s="8" t="s">
        <v>65</v>
      </c>
      <c r="D133" s="8" t="s">
        <v>403</v>
      </c>
      <c r="E133" s="8" t="s">
        <v>214</v>
      </c>
      <c r="F133" s="11" t="s">
        <v>14</v>
      </c>
      <c r="G133" s="35">
        <v>52.41</v>
      </c>
      <c r="H133" s="6">
        <v>0</v>
      </c>
      <c r="I133" s="57">
        <f t="shared" ref="I133:I196" si="4">I132-G133+H133</f>
        <v>330194.44000000006</v>
      </c>
      <c r="J133" s="35">
        <v>0</v>
      </c>
      <c r="K133" s="6">
        <v>0</v>
      </c>
      <c r="L133" s="57">
        <f t="shared" ref="L133:L196" si="5">L132-J133+K133</f>
        <v>-1084.58</v>
      </c>
    </row>
    <row r="134" spans="1:12">
      <c r="A134" s="9">
        <v>41836</v>
      </c>
      <c r="B134" s="8" t="s">
        <v>406</v>
      </c>
      <c r="C134" s="8" t="s">
        <v>65</v>
      </c>
      <c r="D134" s="8" t="s">
        <v>84</v>
      </c>
      <c r="E134" s="8" t="s">
        <v>418</v>
      </c>
      <c r="F134" s="11" t="s">
        <v>14</v>
      </c>
      <c r="G134" s="35">
        <v>1342.03</v>
      </c>
      <c r="H134" s="6">
        <v>0</v>
      </c>
      <c r="I134" s="57">
        <f t="shared" si="4"/>
        <v>328852.41000000003</v>
      </c>
      <c r="J134" s="35">
        <v>0</v>
      </c>
      <c r="K134" s="6">
        <v>0</v>
      </c>
      <c r="L134" s="57">
        <f t="shared" si="5"/>
        <v>-1084.58</v>
      </c>
    </row>
    <row r="135" spans="1:12">
      <c r="A135" s="9">
        <v>41837</v>
      </c>
      <c r="B135" s="8" t="s">
        <v>542</v>
      </c>
      <c r="C135" s="8" t="s">
        <v>65</v>
      </c>
      <c r="D135" s="8" t="s">
        <v>405</v>
      </c>
      <c r="E135" s="8" t="s">
        <v>131</v>
      </c>
      <c r="F135" s="11" t="s">
        <v>14</v>
      </c>
      <c r="G135" s="35">
        <v>1084.58</v>
      </c>
      <c r="H135" s="6">
        <v>0</v>
      </c>
      <c r="I135" s="57">
        <f t="shared" si="4"/>
        <v>327767.83</v>
      </c>
      <c r="J135" s="35">
        <v>0</v>
      </c>
      <c r="K135" s="6">
        <v>1084.58</v>
      </c>
      <c r="L135" s="57">
        <f t="shared" si="5"/>
        <v>0</v>
      </c>
    </row>
    <row r="136" spans="1:12">
      <c r="A136" s="9">
        <v>41838</v>
      </c>
      <c r="B136" s="8" t="s">
        <v>554</v>
      </c>
      <c r="C136" s="8" t="s">
        <v>65</v>
      </c>
      <c r="D136" s="60" t="s">
        <v>565</v>
      </c>
      <c r="E136" s="60" t="s">
        <v>563</v>
      </c>
      <c r="F136" s="59" t="s">
        <v>564</v>
      </c>
      <c r="G136" s="35">
        <v>561.96</v>
      </c>
      <c r="H136" s="6">
        <v>0</v>
      </c>
      <c r="I136" s="57">
        <f t="shared" si="4"/>
        <v>327205.87</v>
      </c>
      <c r="J136" s="35">
        <v>0</v>
      </c>
      <c r="K136" s="6">
        <v>0</v>
      </c>
      <c r="L136" s="57">
        <f t="shared" si="5"/>
        <v>0</v>
      </c>
    </row>
    <row r="137" spans="1:12">
      <c r="A137" s="9">
        <v>41844</v>
      </c>
      <c r="B137" s="8" t="s">
        <v>162</v>
      </c>
      <c r="C137" s="8" t="s">
        <v>11</v>
      </c>
      <c r="D137" s="60" t="s">
        <v>558</v>
      </c>
      <c r="E137" s="60" t="s">
        <v>419</v>
      </c>
      <c r="F137" s="59" t="s">
        <v>559</v>
      </c>
      <c r="G137" s="35">
        <v>0</v>
      </c>
      <c r="H137" s="6">
        <v>0</v>
      </c>
      <c r="I137" s="57">
        <f t="shared" si="4"/>
        <v>327205.87</v>
      </c>
      <c r="J137" s="35">
        <v>29.32</v>
      </c>
      <c r="K137" s="6">
        <v>0</v>
      </c>
      <c r="L137" s="57">
        <f t="shared" si="5"/>
        <v>-29.32</v>
      </c>
    </row>
    <row r="138" spans="1:12">
      <c r="A138" s="9">
        <v>41848</v>
      </c>
      <c r="B138" s="8" t="s">
        <v>433</v>
      </c>
      <c r="C138" s="8" t="s">
        <v>11</v>
      </c>
      <c r="D138" s="60" t="s">
        <v>104</v>
      </c>
      <c r="E138" s="60" t="s">
        <v>172</v>
      </c>
      <c r="F138" s="59" t="s">
        <v>560</v>
      </c>
      <c r="G138" s="35">
        <v>0</v>
      </c>
      <c r="H138" s="6">
        <v>0</v>
      </c>
      <c r="I138" s="57">
        <f t="shared" si="4"/>
        <v>327205.87</v>
      </c>
      <c r="J138" s="35">
        <v>496.83</v>
      </c>
      <c r="K138" s="6">
        <v>0</v>
      </c>
      <c r="L138" s="57">
        <f t="shared" si="5"/>
        <v>-526.15</v>
      </c>
    </row>
    <row r="139" spans="1:12">
      <c r="A139" s="9">
        <v>41848</v>
      </c>
      <c r="B139" s="8" t="s">
        <v>433</v>
      </c>
      <c r="C139" s="8" t="s">
        <v>11</v>
      </c>
      <c r="D139" s="60" t="s">
        <v>104</v>
      </c>
      <c r="E139" s="60" t="s">
        <v>172</v>
      </c>
      <c r="F139" s="59" t="s">
        <v>14</v>
      </c>
      <c r="G139" s="35">
        <v>0</v>
      </c>
      <c r="H139" s="6">
        <v>0</v>
      </c>
      <c r="I139" s="57">
        <f t="shared" si="4"/>
        <v>327205.87</v>
      </c>
      <c r="J139" s="35">
        <v>64.16</v>
      </c>
      <c r="K139" s="6">
        <v>0</v>
      </c>
      <c r="L139" s="57">
        <f t="shared" si="5"/>
        <v>-590.30999999999995</v>
      </c>
    </row>
    <row r="140" spans="1:12">
      <c r="A140" s="9">
        <v>41850</v>
      </c>
      <c r="B140" s="8" t="s">
        <v>404</v>
      </c>
      <c r="C140" s="8" t="s">
        <v>11</v>
      </c>
      <c r="D140" s="60" t="s">
        <v>561</v>
      </c>
      <c r="E140" s="60" t="s">
        <v>419</v>
      </c>
      <c r="F140" s="59" t="s">
        <v>562</v>
      </c>
      <c r="G140" s="35">
        <v>0</v>
      </c>
      <c r="H140" s="6">
        <v>0</v>
      </c>
      <c r="I140" s="57">
        <f t="shared" si="4"/>
        <v>327205.87</v>
      </c>
      <c r="J140" s="35">
        <v>68.25</v>
      </c>
      <c r="K140" s="6">
        <v>0</v>
      </c>
      <c r="L140" s="57">
        <f t="shared" si="5"/>
        <v>-658.56</v>
      </c>
    </row>
    <row r="141" spans="1:12">
      <c r="A141" s="9">
        <v>41850</v>
      </c>
      <c r="B141" s="8" t="s">
        <v>408</v>
      </c>
      <c r="C141" s="8" t="s">
        <v>11</v>
      </c>
      <c r="D141" s="60" t="s">
        <v>409</v>
      </c>
      <c r="E141" s="60" t="s">
        <v>563</v>
      </c>
      <c r="F141" s="59" t="s">
        <v>574</v>
      </c>
      <c r="G141" s="35">
        <v>0</v>
      </c>
      <c r="H141" s="6">
        <v>0</v>
      </c>
      <c r="I141" s="57">
        <f t="shared" si="4"/>
        <v>327205.87</v>
      </c>
      <c r="J141" s="35">
        <v>77.58</v>
      </c>
      <c r="K141" s="6">
        <v>0</v>
      </c>
      <c r="L141" s="57">
        <f t="shared" si="5"/>
        <v>-736.14</v>
      </c>
    </row>
    <row r="142" spans="1:12">
      <c r="A142" s="9">
        <v>41850</v>
      </c>
      <c r="B142" s="8" t="s">
        <v>6</v>
      </c>
      <c r="C142" s="8" t="s">
        <v>65</v>
      </c>
      <c r="D142" s="8" t="s">
        <v>81</v>
      </c>
      <c r="E142" s="8" t="s">
        <v>73</v>
      </c>
      <c r="F142" s="11" t="s">
        <v>14</v>
      </c>
      <c r="G142" s="35">
        <v>0</v>
      </c>
      <c r="H142" s="6">
        <v>10212.620000000001</v>
      </c>
      <c r="I142" s="57">
        <f t="shared" si="4"/>
        <v>337418.49</v>
      </c>
      <c r="J142" s="35">
        <v>0</v>
      </c>
      <c r="K142" s="6">
        <v>0</v>
      </c>
      <c r="L142" s="57">
        <f t="shared" si="5"/>
        <v>-736.14</v>
      </c>
    </row>
    <row r="143" spans="1:12">
      <c r="A143" s="9">
        <v>41851</v>
      </c>
      <c r="B143" s="8" t="s">
        <v>406</v>
      </c>
      <c r="C143" s="8" t="s">
        <v>65</v>
      </c>
      <c r="D143" s="8" t="s">
        <v>84</v>
      </c>
      <c r="E143" s="8" t="s">
        <v>418</v>
      </c>
      <c r="F143" s="11" t="s">
        <v>14</v>
      </c>
      <c r="G143" s="35">
        <v>1428.26</v>
      </c>
      <c r="H143" s="6">
        <v>0</v>
      </c>
      <c r="I143" s="57">
        <f t="shared" si="4"/>
        <v>335990.23</v>
      </c>
      <c r="J143" s="35">
        <v>0</v>
      </c>
      <c r="K143" s="6">
        <v>0</v>
      </c>
      <c r="L143" s="57">
        <f t="shared" si="5"/>
        <v>-736.14</v>
      </c>
    </row>
    <row r="144" spans="1:12">
      <c r="A144" s="9">
        <v>41851</v>
      </c>
      <c r="B144" s="8" t="s">
        <v>7</v>
      </c>
      <c r="C144" s="8" t="s">
        <v>65</v>
      </c>
      <c r="D144" s="8" t="s">
        <v>434</v>
      </c>
      <c r="E144" s="8" t="s">
        <v>435</v>
      </c>
      <c r="F144" s="11" t="s">
        <v>14</v>
      </c>
      <c r="G144" s="35">
        <v>0</v>
      </c>
      <c r="H144" s="6">
        <v>401.52</v>
      </c>
      <c r="I144" s="57">
        <f t="shared" si="4"/>
        <v>336391.75</v>
      </c>
      <c r="J144" s="35">
        <v>0</v>
      </c>
      <c r="K144" s="6">
        <v>0</v>
      </c>
      <c r="L144" s="57">
        <f t="shared" si="5"/>
        <v>-736.14</v>
      </c>
    </row>
    <row r="145" spans="1:12">
      <c r="A145" s="9">
        <v>41855</v>
      </c>
      <c r="B145" s="8" t="s">
        <v>406</v>
      </c>
      <c r="C145" s="8" t="s">
        <v>65</v>
      </c>
      <c r="D145" s="8" t="s">
        <v>84</v>
      </c>
      <c r="E145" s="8" t="s">
        <v>418</v>
      </c>
      <c r="F145" s="11" t="s">
        <v>14</v>
      </c>
      <c r="G145" s="35">
        <v>57.49</v>
      </c>
      <c r="H145" s="6">
        <v>0</v>
      </c>
      <c r="I145" s="57">
        <f t="shared" si="4"/>
        <v>336334.26</v>
      </c>
      <c r="J145" s="35">
        <v>0</v>
      </c>
      <c r="K145" s="6">
        <v>0</v>
      </c>
      <c r="L145" s="57">
        <f t="shared" si="5"/>
        <v>-736.14</v>
      </c>
    </row>
    <row r="146" spans="1:12">
      <c r="A146" s="9">
        <v>41856</v>
      </c>
      <c r="B146" s="8" t="s">
        <v>555</v>
      </c>
      <c r="C146" s="8" t="s">
        <v>65</v>
      </c>
      <c r="D146" s="8" t="s">
        <v>405</v>
      </c>
      <c r="E146" s="8" t="s">
        <v>131</v>
      </c>
      <c r="F146" s="11" t="s">
        <v>14</v>
      </c>
      <c r="G146" s="35">
        <v>736.14</v>
      </c>
      <c r="H146" s="6">
        <v>0</v>
      </c>
      <c r="I146" s="57">
        <f t="shared" si="4"/>
        <v>335598.12</v>
      </c>
      <c r="J146" s="35">
        <v>0</v>
      </c>
      <c r="K146" s="6">
        <v>736.14</v>
      </c>
      <c r="L146" s="57">
        <f t="shared" si="5"/>
        <v>0</v>
      </c>
    </row>
    <row r="147" spans="1:12">
      <c r="A147" s="9">
        <v>41857</v>
      </c>
      <c r="B147" s="8" t="s">
        <v>396</v>
      </c>
      <c r="C147" s="8" t="s">
        <v>11</v>
      </c>
      <c r="D147" s="8" t="s">
        <v>77</v>
      </c>
      <c r="E147" s="8" t="s">
        <v>397</v>
      </c>
      <c r="F147" s="11" t="s">
        <v>14</v>
      </c>
      <c r="G147" s="35">
        <v>0</v>
      </c>
      <c r="H147" s="6">
        <v>0</v>
      </c>
      <c r="I147" s="57">
        <f t="shared" si="4"/>
        <v>335598.12</v>
      </c>
      <c r="J147" s="35">
        <v>46.77</v>
      </c>
      <c r="K147" s="6">
        <v>0</v>
      </c>
      <c r="L147" s="57">
        <f t="shared" si="5"/>
        <v>-46.77</v>
      </c>
    </row>
    <row r="148" spans="1:12">
      <c r="A148" s="9">
        <v>41857</v>
      </c>
      <c r="B148" s="8" t="s">
        <v>398</v>
      </c>
      <c r="C148" s="8" t="s">
        <v>11</v>
      </c>
      <c r="D148" s="8" t="s">
        <v>80</v>
      </c>
      <c r="E148" s="8" t="s">
        <v>397</v>
      </c>
      <c r="F148" s="11" t="s">
        <v>14</v>
      </c>
      <c r="G148" s="35">
        <v>0</v>
      </c>
      <c r="H148" s="6">
        <v>0</v>
      </c>
      <c r="I148" s="57">
        <f t="shared" si="4"/>
        <v>335598.12</v>
      </c>
      <c r="J148" s="35">
        <v>30.39</v>
      </c>
      <c r="K148" s="6">
        <v>0</v>
      </c>
      <c r="L148" s="57">
        <f t="shared" si="5"/>
        <v>-77.16</v>
      </c>
    </row>
    <row r="149" spans="1:12">
      <c r="A149" s="9">
        <v>41858</v>
      </c>
      <c r="B149" s="8" t="s">
        <v>582</v>
      </c>
      <c r="C149" s="8" t="s">
        <v>11</v>
      </c>
      <c r="D149" s="60" t="s">
        <v>586</v>
      </c>
      <c r="E149" s="60" t="s">
        <v>172</v>
      </c>
      <c r="F149" s="58" t="s">
        <v>401</v>
      </c>
      <c r="G149" s="35">
        <v>0</v>
      </c>
      <c r="H149" s="6">
        <v>0</v>
      </c>
      <c r="I149" s="57">
        <f t="shared" si="4"/>
        <v>335598.12</v>
      </c>
      <c r="J149" s="35">
        <v>17</v>
      </c>
      <c r="K149" s="6">
        <v>0</v>
      </c>
      <c r="L149" s="57">
        <f t="shared" si="5"/>
        <v>-94.16</v>
      </c>
    </row>
    <row r="150" spans="1:12">
      <c r="A150" s="9">
        <v>41862</v>
      </c>
      <c r="B150" s="8" t="s">
        <v>444</v>
      </c>
      <c r="C150" s="8" t="s">
        <v>65</v>
      </c>
      <c r="D150" s="60" t="s">
        <v>403</v>
      </c>
      <c r="E150" s="60" t="s">
        <v>214</v>
      </c>
      <c r="F150" s="59" t="s">
        <v>14</v>
      </c>
      <c r="G150" s="35">
        <v>52.41</v>
      </c>
      <c r="H150" s="6">
        <v>0</v>
      </c>
      <c r="I150" s="57">
        <f t="shared" si="4"/>
        <v>335545.71</v>
      </c>
      <c r="J150" s="35">
        <v>0</v>
      </c>
      <c r="K150" s="6">
        <v>0</v>
      </c>
      <c r="L150" s="57">
        <f t="shared" si="5"/>
        <v>-94.16</v>
      </c>
    </row>
    <row r="151" spans="1:12">
      <c r="A151" s="9">
        <v>41862</v>
      </c>
      <c r="B151" s="8" t="s">
        <v>570</v>
      </c>
      <c r="C151" s="8" t="s">
        <v>65</v>
      </c>
      <c r="D151" s="60" t="s">
        <v>576</v>
      </c>
      <c r="E151" s="60" t="s">
        <v>577</v>
      </c>
      <c r="F151" s="59" t="s">
        <v>575</v>
      </c>
      <c r="G151" s="35">
        <v>1006.03</v>
      </c>
      <c r="H151" s="6">
        <v>0</v>
      </c>
      <c r="I151" s="57">
        <f t="shared" si="4"/>
        <v>334539.68</v>
      </c>
      <c r="J151" s="35">
        <v>0</v>
      </c>
      <c r="K151" s="6">
        <v>0</v>
      </c>
      <c r="L151" s="57">
        <f t="shared" si="5"/>
        <v>-94.16</v>
      </c>
    </row>
    <row r="152" spans="1:12">
      <c r="A152" s="9">
        <v>41863</v>
      </c>
      <c r="B152" s="8" t="s">
        <v>582</v>
      </c>
      <c r="C152" s="8" t="s">
        <v>11</v>
      </c>
      <c r="D152" s="60" t="s">
        <v>585</v>
      </c>
      <c r="E152" s="60" t="s">
        <v>172</v>
      </c>
      <c r="F152" s="59" t="s">
        <v>584</v>
      </c>
      <c r="G152" s="35">
        <v>0</v>
      </c>
      <c r="H152" s="6">
        <v>0</v>
      </c>
      <c r="I152" s="57">
        <f t="shared" si="4"/>
        <v>334539.68</v>
      </c>
      <c r="J152" s="35">
        <v>34</v>
      </c>
      <c r="K152" s="6">
        <v>0</v>
      </c>
      <c r="L152" s="57">
        <f t="shared" si="5"/>
        <v>-128.16</v>
      </c>
    </row>
    <row r="153" spans="1:12">
      <c r="A153" s="9">
        <v>41864</v>
      </c>
      <c r="B153" s="8" t="s">
        <v>571</v>
      </c>
      <c r="C153" s="8" t="s">
        <v>65</v>
      </c>
      <c r="D153" s="60" t="s">
        <v>579</v>
      </c>
      <c r="E153" s="60" t="s">
        <v>256</v>
      </c>
      <c r="F153" s="59" t="s">
        <v>578</v>
      </c>
      <c r="G153" s="35">
        <v>200</v>
      </c>
      <c r="H153" s="6">
        <v>0</v>
      </c>
      <c r="I153" s="57">
        <f t="shared" si="4"/>
        <v>334339.68</v>
      </c>
      <c r="J153" s="35">
        <v>0</v>
      </c>
      <c r="K153" s="6">
        <v>0</v>
      </c>
      <c r="L153" s="57">
        <f t="shared" si="5"/>
        <v>-128.16</v>
      </c>
    </row>
    <row r="154" spans="1:12">
      <c r="A154" s="9">
        <v>41864</v>
      </c>
      <c r="B154" s="8" t="s">
        <v>406</v>
      </c>
      <c r="C154" s="8" t="s">
        <v>65</v>
      </c>
      <c r="D154" s="60" t="s">
        <v>84</v>
      </c>
      <c r="E154" s="60" t="s">
        <v>418</v>
      </c>
      <c r="F154" s="59" t="s">
        <v>14</v>
      </c>
      <c r="G154" s="35">
        <v>1342.03</v>
      </c>
      <c r="H154" s="6">
        <v>0</v>
      </c>
      <c r="I154" s="57">
        <f t="shared" si="4"/>
        <v>332997.64999999997</v>
      </c>
      <c r="J154" s="35">
        <v>0</v>
      </c>
      <c r="K154" s="6">
        <v>0</v>
      </c>
      <c r="L154" s="57">
        <f t="shared" si="5"/>
        <v>-128.16</v>
      </c>
    </row>
    <row r="155" spans="1:12">
      <c r="A155" s="9">
        <v>41866</v>
      </c>
      <c r="B155" s="8" t="s">
        <v>583</v>
      </c>
      <c r="C155" s="8" t="s">
        <v>11</v>
      </c>
      <c r="D155" s="60" t="s">
        <v>587</v>
      </c>
      <c r="E155" s="60" t="s">
        <v>419</v>
      </c>
      <c r="F155" s="59" t="s">
        <v>662</v>
      </c>
      <c r="G155" s="35">
        <v>0</v>
      </c>
      <c r="H155" s="6">
        <v>0</v>
      </c>
      <c r="I155" s="57">
        <f t="shared" si="4"/>
        <v>332997.64999999997</v>
      </c>
      <c r="J155" s="35">
        <v>114.92</v>
      </c>
      <c r="K155" s="6">
        <v>0</v>
      </c>
      <c r="L155" s="57">
        <f t="shared" si="5"/>
        <v>-243.07999999999998</v>
      </c>
    </row>
    <row r="156" spans="1:12">
      <c r="A156" s="9">
        <v>41869</v>
      </c>
      <c r="B156" s="8" t="s">
        <v>572</v>
      </c>
      <c r="C156" s="8" t="s">
        <v>65</v>
      </c>
      <c r="D156" s="60" t="s">
        <v>581</v>
      </c>
      <c r="E156" s="60" t="s">
        <v>172</v>
      </c>
      <c r="F156" s="59" t="s">
        <v>580</v>
      </c>
      <c r="G156" s="35">
        <v>56.37</v>
      </c>
      <c r="H156" s="6">
        <v>0</v>
      </c>
      <c r="I156" s="57">
        <f t="shared" si="4"/>
        <v>332941.27999999997</v>
      </c>
      <c r="J156" s="35">
        <v>0</v>
      </c>
      <c r="K156" s="6">
        <v>0</v>
      </c>
      <c r="L156" s="57">
        <f t="shared" si="5"/>
        <v>-243.07999999999998</v>
      </c>
    </row>
    <row r="157" spans="1:12">
      <c r="A157" s="9">
        <v>41872</v>
      </c>
      <c r="B157" s="8" t="s">
        <v>573</v>
      </c>
      <c r="C157" s="8" t="s">
        <v>65</v>
      </c>
      <c r="D157" s="8" t="s">
        <v>405</v>
      </c>
      <c r="E157" s="8" t="s">
        <v>131</v>
      </c>
      <c r="F157" s="11" t="s">
        <v>14</v>
      </c>
      <c r="G157" s="35">
        <v>243.08</v>
      </c>
      <c r="H157" s="6">
        <v>0</v>
      </c>
      <c r="I157" s="57">
        <f t="shared" si="4"/>
        <v>332698.19999999995</v>
      </c>
      <c r="J157" s="35">
        <v>0</v>
      </c>
      <c r="K157" s="6">
        <v>243.08</v>
      </c>
      <c r="L157" s="57">
        <f t="shared" si="5"/>
        <v>0</v>
      </c>
    </row>
    <row r="158" spans="1:12">
      <c r="A158" s="9">
        <v>41872</v>
      </c>
      <c r="B158" s="8" t="s">
        <v>589</v>
      </c>
      <c r="C158" s="8" t="s">
        <v>65</v>
      </c>
      <c r="D158" s="60" t="s">
        <v>613</v>
      </c>
      <c r="E158" s="60" t="s">
        <v>419</v>
      </c>
      <c r="F158" s="59" t="s">
        <v>14</v>
      </c>
      <c r="G158" s="35">
        <v>167.47</v>
      </c>
      <c r="H158" s="6">
        <v>0</v>
      </c>
      <c r="I158" s="57">
        <f t="shared" si="4"/>
        <v>332530.73</v>
      </c>
      <c r="J158" s="35">
        <v>0</v>
      </c>
      <c r="K158" s="6">
        <v>0</v>
      </c>
      <c r="L158" s="57">
        <f t="shared" si="5"/>
        <v>0</v>
      </c>
    </row>
    <row r="159" spans="1:12">
      <c r="A159" s="9">
        <v>41877</v>
      </c>
      <c r="B159" s="8" t="s">
        <v>433</v>
      </c>
      <c r="C159" s="8" t="s">
        <v>11</v>
      </c>
      <c r="D159" s="60" t="s">
        <v>104</v>
      </c>
      <c r="E159" s="60" t="s">
        <v>172</v>
      </c>
      <c r="F159" s="59" t="s">
        <v>14</v>
      </c>
      <c r="G159" s="35">
        <v>0</v>
      </c>
      <c r="H159" s="6">
        <v>0</v>
      </c>
      <c r="I159" s="57">
        <f t="shared" si="4"/>
        <v>332530.73</v>
      </c>
      <c r="J159" s="35">
        <v>80.430000000000007</v>
      </c>
      <c r="K159" s="6">
        <v>0</v>
      </c>
      <c r="L159" s="57">
        <f t="shared" si="5"/>
        <v>-80.430000000000007</v>
      </c>
    </row>
    <row r="160" spans="1:12">
      <c r="A160" s="9">
        <v>41877</v>
      </c>
      <c r="B160" s="8" t="s">
        <v>433</v>
      </c>
      <c r="C160" s="8" t="s">
        <v>11</v>
      </c>
      <c r="D160" s="60" t="s">
        <v>104</v>
      </c>
      <c r="E160" s="60" t="s">
        <v>172</v>
      </c>
      <c r="F160" s="59" t="s">
        <v>14</v>
      </c>
      <c r="G160" s="35">
        <v>0</v>
      </c>
      <c r="H160" s="6">
        <v>0</v>
      </c>
      <c r="I160" s="57">
        <f t="shared" si="4"/>
        <v>332530.73</v>
      </c>
      <c r="J160" s="35">
        <v>58.64</v>
      </c>
      <c r="K160" s="6">
        <v>0</v>
      </c>
      <c r="L160" s="57">
        <f t="shared" si="5"/>
        <v>-139.07</v>
      </c>
    </row>
    <row r="161" spans="1:12">
      <c r="A161" s="9">
        <v>41878</v>
      </c>
      <c r="B161" s="8" t="s">
        <v>406</v>
      </c>
      <c r="C161" s="8" t="s">
        <v>65</v>
      </c>
      <c r="D161" s="8" t="s">
        <v>84</v>
      </c>
      <c r="E161" s="8" t="s">
        <v>418</v>
      </c>
      <c r="F161" s="11" t="s">
        <v>14</v>
      </c>
      <c r="G161" s="35">
        <v>1342.03</v>
      </c>
      <c r="H161" s="6">
        <v>0</v>
      </c>
      <c r="I161" s="57">
        <f t="shared" si="4"/>
        <v>331188.69999999995</v>
      </c>
      <c r="J161" s="35">
        <v>0</v>
      </c>
      <c r="K161" s="6">
        <v>0</v>
      </c>
      <c r="L161" s="57">
        <f t="shared" si="5"/>
        <v>-139.07</v>
      </c>
    </row>
    <row r="162" spans="1:12">
      <c r="A162" s="9">
        <v>41880</v>
      </c>
      <c r="B162" s="8" t="s">
        <v>6</v>
      </c>
      <c r="C162" s="8" t="s">
        <v>65</v>
      </c>
      <c r="D162" s="8" t="s">
        <v>81</v>
      </c>
      <c r="E162" s="8" t="s">
        <v>73</v>
      </c>
      <c r="F162" s="11" t="s">
        <v>14</v>
      </c>
      <c r="G162" s="35">
        <v>0</v>
      </c>
      <c r="H162" s="6">
        <v>10245.92</v>
      </c>
      <c r="I162" s="57">
        <f t="shared" si="4"/>
        <v>341434.61999999994</v>
      </c>
      <c r="J162" s="35">
        <v>0</v>
      </c>
      <c r="K162" s="6">
        <v>0</v>
      </c>
      <c r="L162" s="57">
        <f t="shared" si="5"/>
        <v>-139.07</v>
      </c>
    </row>
    <row r="163" spans="1:12">
      <c r="A163" s="9">
        <v>41882</v>
      </c>
      <c r="B163" s="8" t="s">
        <v>7</v>
      </c>
      <c r="C163" s="8" t="s">
        <v>65</v>
      </c>
      <c r="D163" s="8" t="s">
        <v>434</v>
      </c>
      <c r="E163" s="8" t="s">
        <v>435</v>
      </c>
      <c r="F163" s="11" t="s">
        <v>14</v>
      </c>
      <c r="G163" s="35">
        <v>0</v>
      </c>
      <c r="H163" s="6">
        <v>426.32</v>
      </c>
      <c r="I163" s="57">
        <f t="shared" si="4"/>
        <v>341860.93999999994</v>
      </c>
      <c r="J163" s="35">
        <v>0</v>
      </c>
      <c r="K163" s="6">
        <v>0</v>
      </c>
      <c r="L163" s="57">
        <f t="shared" si="5"/>
        <v>-139.07</v>
      </c>
    </row>
    <row r="164" spans="1:12">
      <c r="A164" s="9">
        <v>41885</v>
      </c>
      <c r="B164" s="8" t="s">
        <v>396</v>
      </c>
      <c r="C164" s="8" t="s">
        <v>11</v>
      </c>
      <c r="D164" s="8" t="s">
        <v>77</v>
      </c>
      <c r="E164" s="8" t="s">
        <v>397</v>
      </c>
      <c r="F164" s="11" t="s">
        <v>14</v>
      </c>
      <c r="G164" s="35">
        <v>0</v>
      </c>
      <c r="H164" s="6">
        <v>0</v>
      </c>
      <c r="I164" s="57">
        <f t="shared" si="4"/>
        <v>341860.93999999994</v>
      </c>
      <c r="J164" s="35">
        <v>50</v>
      </c>
      <c r="K164" s="6">
        <v>0</v>
      </c>
      <c r="L164" s="57">
        <f t="shared" si="5"/>
        <v>-189.07</v>
      </c>
    </row>
    <row r="165" spans="1:12">
      <c r="A165" s="9">
        <v>41887</v>
      </c>
      <c r="B165" s="8" t="s">
        <v>590</v>
      </c>
      <c r="C165" s="8" t="s">
        <v>65</v>
      </c>
      <c r="D165" s="8" t="s">
        <v>405</v>
      </c>
      <c r="E165" s="8" t="s">
        <v>131</v>
      </c>
      <c r="F165" s="11" t="s">
        <v>14</v>
      </c>
      <c r="G165" s="35">
        <v>189.07</v>
      </c>
      <c r="H165" s="6">
        <v>0</v>
      </c>
      <c r="I165" s="57">
        <f t="shared" si="4"/>
        <v>341671.86999999994</v>
      </c>
      <c r="J165" s="35">
        <v>0</v>
      </c>
      <c r="K165" s="6">
        <v>189.07</v>
      </c>
      <c r="L165" s="57">
        <f t="shared" si="5"/>
        <v>0</v>
      </c>
    </row>
    <row r="166" spans="1:12">
      <c r="A166" s="9">
        <v>41887</v>
      </c>
      <c r="B166" s="8" t="s">
        <v>591</v>
      </c>
      <c r="C166" s="8" t="s">
        <v>65</v>
      </c>
      <c r="D166" s="60" t="s">
        <v>602</v>
      </c>
      <c r="E166" s="60" t="s">
        <v>418</v>
      </c>
      <c r="F166" s="59" t="s">
        <v>601</v>
      </c>
      <c r="G166" s="35">
        <v>86.45</v>
      </c>
      <c r="H166" s="6">
        <v>0</v>
      </c>
      <c r="I166" s="57">
        <f t="shared" si="4"/>
        <v>341585.41999999993</v>
      </c>
      <c r="J166" s="35">
        <v>0</v>
      </c>
      <c r="K166" s="6">
        <v>0</v>
      </c>
      <c r="L166" s="57">
        <f t="shared" si="5"/>
        <v>0</v>
      </c>
    </row>
    <row r="167" spans="1:12">
      <c r="A167" s="9">
        <v>41888</v>
      </c>
      <c r="B167" s="8" t="s">
        <v>597</v>
      </c>
      <c r="C167" s="8" t="s">
        <v>11</v>
      </c>
      <c r="D167" s="60" t="s">
        <v>80</v>
      </c>
      <c r="E167" s="60" t="s">
        <v>397</v>
      </c>
      <c r="F167" s="59" t="s">
        <v>14</v>
      </c>
      <c r="G167" s="35">
        <v>0</v>
      </c>
      <c r="H167" s="6">
        <v>0</v>
      </c>
      <c r="I167" s="57">
        <f t="shared" si="4"/>
        <v>341585.41999999993</v>
      </c>
      <c r="J167" s="35">
        <v>30.18</v>
      </c>
      <c r="K167" s="6">
        <v>0</v>
      </c>
      <c r="L167" s="57">
        <f t="shared" si="5"/>
        <v>-30.18</v>
      </c>
    </row>
    <row r="168" spans="1:12">
      <c r="A168" s="9">
        <v>41891</v>
      </c>
      <c r="B168" s="8" t="s">
        <v>592</v>
      </c>
      <c r="C168" s="8" t="s">
        <v>65</v>
      </c>
      <c r="D168" s="60" t="s">
        <v>579</v>
      </c>
      <c r="E168" s="60" t="s">
        <v>256</v>
      </c>
      <c r="F168" s="59" t="s">
        <v>606</v>
      </c>
      <c r="G168" s="35">
        <v>200</v>
      </c>
      <c r="H168" s="6">
        <v>0</v>
      </c>
      <c r="I168" s="57">
        <f t="shared" si="4"/>
        <v>341385.41999999993</v>
      </c>
      <c r="J168" s="35">
        <v>0</v>
      </c>
      <c r="K168" s="6">
        <v>0</v>
      </c>
      <c r="L168" s="57">
        <f t="shared" si="5"/>
        <v>-30.18</v>
      </c>
    </row>
    <row r="169" spans="1:12">
      <c r="A169" s="9">
        <v>41891</v>
      </c>
      <c r="B169" s="8" t="s">
        <v>598</v>
      </c>
      <c r="C169" s="8" t="s">
        <v>11</v>
      </c>
      <c r="D169" s="60" t="s">
        <v>561</v>
      </c>
      <c r="E169" s="60" t="s">
        <v>419</v>
      </c>
      <c r="F169" s="59" t="s">
        <v>607</v>
      </c>
      <c r="G169" s="35">
        <v>0</v>
      </c>
      <c r="H169" s="6">
        <v>0</v>
      </c>
      <c r="I169" s="57">
        <f t="shared" si="4"/>
        <v>341385.41999999993</v>
      </c>
      <c r="J169" s="35">
        <v>100.84</v>
      </c>
      <c r="K169" s="6">
        <v>0</v>
      </c>
      <c r="L169" s="57">
        <f t="shared" si="5"/>
        <v>-131.02000000000001</v>
      </c>
    </row>
    <row r="170" spans="1:12">
      <c r="A170" s="9">
        <v>41892</v>
      </c>
      <c r="B170" s="8" t="s">
        <v>444</v>
      </c>
      <c r="C170" s="8" t="s">
        <v>65</v>
      </c>
      <c r="D170" s="8" t="s">
        <v>403</v>
      </c>
      <c r="E170" s="8" t="s">
        <v>214</v>
      </c>
      <c r="F170" s="11" t="s">
        <v>14</v>
      </c>
      <c r="G170" s="35">
        <v>53.05</v>
      </c>
      <c r="H170" s="6">
        <v>0</v>
      </c>
      <c r="I170" s="57">
        <f t="shared" si="4"/>
        <v>341332.36999999994</v>
      </c>
      <c r="J170" s="35">
        <v>0</v>
      </c>
      <c r="K170" s="6">
        <v>0</v>
      </c>
      <c r="L170" s="57">
        <f t="shared" si="5"/>
        <v>-131.02000000000001</v>
      </c>
    </row>
    <row r="171" spans="1:12">
      <c r="A171" s="9">
        <v>41892</v>
      </c>
      <c r="B171" s="8" t="s">
        <v>593</v>
      </c>
      <c r="C171" s="8" t="s">
        <v>65</v>
      </c>
      <c r="D171" s="8" t="s">
        <v>470</v>
      </c>
      <c r="E171" s="8" t="s">
        <v>419</v>
      </c>
      <c r="F171" s="11" t="s">
        <v>596</v>
      </c>
      <c r="G171" s="35">
        <v>210.16</v>
      </c>
      <c r="H171" s="6">
        <v>0</v>
      </c>
      <c r="I171" s="57">
        <f t="shared" si="4"/>
        <v>341122.20999999996</v>
      </c>
      <c r="J171" s="35">
        <v>0</v>
      </c>
      <c r="K171" s="6">
        <v>0</v>
      </c>
      <c r="L171" s="57">
        <f t="shared" si="5"/>
        <v>-131.02000000000001</v>
      </c>
    </row>
    <row r="172" spans="1:12">
      <c r="A172" s="9">
        <v>41893</v>
      </c>
      <c r="B172" s="8" t="s">
        <v>406</v>
      </c>
      <c r="C172" s="8" t="s">
        <v>65</v>
      </c>
      <c r="D172" s="8" t="s">
        <v>84</v>
      </c>
      <c r="E172" s="8" t="s">
        <v>418</v>
      </c>
      <c r="F172" s="11" t="s">
        <v>14</v>
      </c>
      <c r="G172" s="35">
        <v>1327.7</v>
      </c>
      <c r="H172" s="6">
        <v>0</v>
      </c>
      <c r="I172" s="57">
        <f t="shared" si="4"/>
        <v>339794.50999999995</v>
      </c>
      <c r="J172" s="35">
        <v>0</v>
      </c>
      <c r="K172" s="6">
        <v>0</v>
      </c>
      <c r="L172" s="57">
        <f t="shared" si="5"/>
        <v>-131.02000000000001</v>
      </c>
    </row>
    <row r="173" spans="1:12">
      <c r="A173" s="9">
        <v>41893</v>
      </c>
      <c r="B173" s="8" t="s">
        <v>406</v>
      </c>
      <c r="C173" s="8" t="s">
        <v>65</v>
      </c>
      <c r="D173" s="8" t="s">
        <v>74</v>
      </c>
      <c r="E173" s="8" t="s">
        <v>74</v>
      </c>
      <c r="F173" s="11" t="s">
        <v>14</v>
      </c>
      <c r="G173" s="35">
        <v>440.35</v>
      </c>
      <c r="H173" s="6">
        <v>0</v>
      </c>
      <c r="I173" s="57">
        <f t="shared" si="4"/>
        <v>339354.16</v>
      </c>
      <c r="J173" s="35">
        <v>0</v>
      </c>
      <c r="K173" s="6">
        <v>0</v>
      </c>
      <c r="L173" s="57">
        <f t="shared" si="5"/>
        <v>-131.02000000000001</v>
      </c>
    </row>
    <row r="174" spans="1:12">
      <c r="A174" s="9">
        <v>41893</v>
      </c>
      <c r="B174" s="8" t="s">
        <v>594</v>
      </c>
      <c r="C174" s="8" t="s">
        <v>65</v>
      </c>
      <c r="D174" s="60" t="s">
        <v>604</v>
      </c>
      <c r="E174" s="60" t="s">
        <v>419</v>
      </c>
      <c r="F174" s="59" t="s">
        <v>603</v>
      </c>
      <c r="G174" s="35">
        <v>1247.0999999999999</v>
      </c>
      <c r="H174" s="6">
        <v>0</v>
      </c>
      <c r="I174" s="57">
        <f t="shared" si="4"/>
        <v>338107.06</v>
      </c>
      <c r="J174" s="35">
        <v>0</v>
      </c>
      <c r="K174" s="6">
        <v>0</v>
      </c>
      <c r="L174" s="57">
        <f t="shared" si="5"/>
        <v>-131.02000000000001</v>
      </c>
    </row>
    <row r="175" spans="1:12">
      <c r="A175" s="9">
        <v>41893</v>
      </c>
      <c r="B175" s="8" t="s">
        <v>599</v>
      </c>
      <c r="C175" s="8" t="s">
        <v>11</v>
      </c>
      <c r="D175" s="60" t="s">
        <v>605</v>
      </c>
      <c r="E175" s="60" t="s">
        <v>419</v>
      </c>
      <c r="F175" s="59" t="s">
        <v>217</v>
      </c>
      <c r="G175" s="35">
        <v>0</v>
      </c>
      <c r="H175" s="6">
        <v>0</v>
      </c>
      <c r="I175" s="57">
        <f t="shared" si="4"/>
        <v>338107.06</v>
      </c>
      <c r="J175" s="35">
        <v>5.74</v>
      </c>
      <c r="K175" s="6">
        <v>0</v>
      </c>
      <c r="L175" s="57">
        <f t="shared" si="5"/>
        <v>-136.76000000000002</v>
      </c>
    </row>
    <row r="176" spans="1:12">
      <c r="A176" s="9">
        <v>41897</v>
      </c>
      <c r="B176" s="8" t="s">
        <v>406</v>
      </c>
      <c r="C176" s="8" t="s">
        <v>65</v>
      </c>
      <c r="D176" s="8" t="s">
        <v>84</v>
      </c>
      <c r="E176" s="8" t="s">
        <v>418</v>
      </c>
      <c r="F176" s="11" t="s">
        <v>14</v>
      </c>
      <c r="G176" s="35">
        <v>57.49</v>
      </c>
      <c r="H176" s="6">
        <v>0</v>
      </c>
      <c r="I176" s="57">
        <f t="shared" si="4"/>
        <v>338049.57</v>
      </c>
      <c r="J176" s="35">
        <v>0</v>
      </c>
      <c r="K176" s="6">
        <v>0</v>
      </c>
      <c r="L176" s="57">
        <f t="shared" si="5"/>
        <v>-136.76000000000002</v>
      </c>
    </row>
    <row r="177" spans="1:12">
      <c r="A177" s="9">
        <v>41900</v>
      </c>
      <c r="B177" s="8" t="s">
        <v>595</v>
      </c>
      <c r="C177" s="8" t="s">
        <v>65</v>
      </c>
      <c r="D177" s="8" t="s">
        <v>405</v>
      </c>
      <c r="E177" s="8" t="s">
        <v>131</v>
      </c>
      <c r="F177" s="11" t="s">
        <v>14</v>
      </c>
      <c r="G177" s="35">
        <v>136.76</v>
      </c>
      <c r="H177" s="6">
        <v>0</v>
      </c>
      <c r="I177" s="57">
        <f t="shared" si="4"/>
        <v>337912.81</v>
      </c>
      <c r="J177" s="35">
        <v>0</v>
      </c>
      <c r="K177" s="6">
        <v>136.76</v>
      </c>
      <c r="L177" s="57">
        <f t="shared" si="5"/>
        <v>0</v>
      </c>
    </row>
    <row r="178" spans="1:12">
      <c r="A178" s="9">
        <v>41900</v>
      </c>
      <c r="B178" s="8" t="s">
        <v>406</v>
      </c>
      <c r="C178" s="8" t="s">
        <v>65</v>
      </c>
      <c r="D178" s="8" t="s">
        <v>84</v>
      </c>
      <c r="E178" s="8" t="s">
        <v>418</v>
      </c>
      <c r="F178" s="11" t="s">
        <v>14</v>
      </c>
      <c r="G178" s="35">
        <v>702.93</v>
      </c>
      <c r="H178" s="6">
        <v>0</v>
      </c>
      <c r="I178" s="57">
        <f t="shared" si="4"/>
        <v>337209.88</v>
      </c>
      <c r="J178" s="35">
        <v>0</v>
      </c>
      <c r="K178" s="6">
        <v>0</v>
      </c>
      <c r="L178" s="57">
        <f t="shared" si="5"/>
        <v>0</v>
      </c>
    </row>
    <row r="179" spans="1:12">
      <c r="A179" s="9">
        <v>41900</v>
      </c>
      <c r="B179" s="8" t="s">
        <v>608</v>
      </c>
      <c r="C179" s="8" t="s">
        <v>65</v>
      </c>
      <c r="D179" s="8" t="s">
        <v>610</v>
      </c>
      <c r="E179" s="8" t="s">
        <v>443</v>
      </c>
      <c r="F179" s="11" t="s">
        <v>609</v>
      </c>
      <c r="G179" s="35">
        <v>500</v>
      </c>
      <c r="H179" s="6">
        <v>0</v>
      </c>
      <c r="I179" s="57">
        <f t="shared" si="4"/>
        <v>336709.88</v>
      </c>
      <c r="J179" s="35">
        <v>0</v>
      </c>
      <c r="K179" s="6">
        <v>0</v>
      </c>
      <c r="L179" s="57">
        <f t="shared" si="5"/>
        <v>0</v>
      </c>
    </row>
    <row r="180" spans="1:12">
      <c r="A180" s="9">
        <v>41904</v>
      </c>
      <c r="B180" s="8" t="s">
        <v>611</v>
      </c>
      <c r="C180" s="8" t="s">
        <v>65</v>
      </c>
      <c r="D180" s="8" t="s">
        <v>612</v>
      </c>
      <c r="E180" s="8" t="s">
        <v>419</v>
      </c>
      <c r="F180" s="11" t="s">
        <v>14</v>
      </c>
      <c r="G180" s="35">
        <v>0</v>
      </c>
      <c r="H180" s="6">
        <v>167.47</v>
      </c>
      <c r="I180" s="57">
        <f t="shared" si="4"/>
        <v>336877.35</v>
      </c>
      <c r="J180" s="35">
        <v>0</v>
      </c>
      <c r="K180" s="6">
        <v>0</v>
      </c>
      <c r="L180" s="57">
        <f t="shared" si="5"/>
        <v>0</v>
      </c>
    </row>
    <row r="181" spans="1:12">
      <c r="A181" s="9">
        <v>41905</v>
      </c>
      <c r="B181" s="8" t="s">
        <v>408</v>
      </c>
      <c r="C181" s="8" t="s">
        <v>11</v>
      </c>
      <c r="D181" s="8" t="s">
        <v>409</v>
      </c>
      <c r="E181" s="8" t="s">
        <v>563</v>
      </c>
      <c r="F181" s="59" t="s">
        <v>616</v>
      </c>
      <c r="G181" s="35">
        <v>0</v>
      </c>
      <c r="H181" s="6">
        <v>0</v>
      </c>
      <c r="I181" s="57">
        <f t="shared" si="4"/>
        <v>336877.35</v>
      </c>
      <c r="J181" s="35">
        <v>87.6</v>
      </c>
      <c r="K181" s="6">
        <v>0</v>
      </c>
      <c r="L181" s="57">
        <f t="shared" si="5"/>
        <v>-87.6</v>
      </c>
    </row>
    <row r="182" spans="1:12">
      <c r="A182" s="9">
        <v>41907</v>
      </c>
      <c r="B182" s="8" t="s">
        <v>406</v>
      </c>
      <c r="C182" s="8" t="s">
        <v>65</v>
      </c>
      <c r="D182" s="8" t="s">
        <v>84</v>
      </c>
      <c r="E182" s="8" t="s">
        <v>418</v>
      </c>
      <c r="F182" s="11" t="s">
        <v>14</v>
      </c>
      <c r="G182" s="35">
        <v>1669.27</v>
      </c>
      <c r="H182" s="6">
        <v>0</v>
      </c>
      <c r="I182" s="57">
        <f t="shared" si="4"/>
        <v>335208.07999999996</v>
      </c>
      <c r="J182" s="35">
        <v>0</v>
      </c>
      <c r="K182" s="6">
        <v>0</v>
      </c>
      <c r="L182" s="57">
        <f t="shared" si="5"/>
        <v>-87.6</v>
      </c>
    </row>
    <row r="183" spans="1:12">
      <c r="A183" s="9">
        <v>41908</v>
      </c>
      <c r="B183" s="8" t="s">
        <v>6</v>
      </c>
      <c r="C183" s="8" t="s">
        <v>65</v>
      </c>
      <c r="D183" s="8" t="s">
        <v>81</v>
      </c>
      <c r="E183" s="8" t="s">
        <v>73</v>
      </c>
      <c r="F183" s="11" t="s">
        <v>14</v>
      </c>
      <c r="G183" s="35">
        <v>0</v>
      </c>
      <c r="H183" s="6">
        <v>11199.34</v>
      </c>
      <c r="I183" s="57">
        <f t="shared" si="4"/>
        <v>346407.42</v>
      </c>
      <c r="J183" s="35">
        <v>0</v>
      </c>
      <c r="K183" s="6">
        <v>0</v>
      </c>
      <c r="L183" s="57">
        <f t="shared" si="5"/>
        <v>-87.6</v>
      </c>
    </row>
    <row r="184" spans="1:12">
      <c r="A184" s="9">
        <v>41908</v>
      </c>
      <c r="B184" s="8" t="s">
        <v>615</v>
      </c>
      <c r="C184" s="8" t="s">
        <v>11</v>
      </c>
      <c r="D184" s="60" t="s">
        <v>618</v>
      </c>
      <c r="E184" s="60" t="s">
        <v>563</v>
      </c>
      <c r="F184" s="59" t="s">
        <v>617</v>
      </c>
      <c r="G184" s="35">
        <v>0</v>
      </c>
      <c r="H184" s="6">
        <v>0</v>
      </c>
      <c r="I184" s="57">
        <f t="shared" si="4"/>
        <v>346407.42</v>
      </c>
      <c r="J184" s="35">
        <v>27.8</v>
      </c>
      <c r="K184" s="6">
        <v>0</v>
      </c>
      <c r="L184" s="57">
        <f t="shared" si="5"/>
        <v>-115.39999999999999</v>
      </c>
    </row>
    <row r="185" spans="1:12">
      <c r="A185" s="9">
        <v>41911</v>
      </c>
      <c r="B185" s="8" t="s">
        <v>406</v>
      </c>
      <c r="C185" s="8" t="s">
        <v>65</v>
      </c>
      <c r="D185" s="8" t="s">
        <v>84</v>
      </c>
      <c r="E185" s="8" t="s">
        <v>418</v>
      </c>
      <c r="F185" s="11" t="s">
        <v>14</v>
      </c>
      <c r="G185" s="35">
        <v>57.49</v>
      </c>
      <c r="H185" s="6">
        <v>0</v>
      </c>
      <c r="I185" s="57">
        <f t="shared" si="4"/>
        <v>346349.93</v>
      </c>
      <c r="J185" s="35">
        <v>0</v>
      </c>
      <c r="K185" s="6">
        <v>0</v>
      </c>
      <c r="L185" s="57">
        <f t="shared" si="5"/>
        <v>-115.39999999999999</v>
      </c>
    </row>
    <row r="186" spans="1:12">
      <c r="A186" s="9">
        <v>41911</v>
      </c>
      <c r="B186" s="8" t="s">
        <v>433</v>
      </c>
      <c r="C186" s="8" t="s">
        <v>11</v>
      </c>
      <c r="D186" s="8" t="s">
        <v>104</v>
      </c>
      <c r="E186" s="8" t="s">
        <v>172</v>
      </c>
      <c r="F186" s="11" t="s">
        <v>14</v>
      </c>
      <c r="G186" s="35">
        <v>0</v>
      </c>
      <c r="H186" s="6">
        <v>0</v>
      </c>
      <c r="I186" s="57">
        <f t="shared" si="4"/>
        <v>346349.93</v>
      </c>
      <c r="J186" s="35">
        <v>79.83</v>
      </c>
      <c r="K186" s="6">
        <v>0</v>
      </c>
      <c r="L186" s="57">
        <f t="shared" si="5"/>
        <v>-195.23</v>
      </c>
    </row>
    <row r="187" spans="1:12">
      <c r="A187" s="9">
        <v>41911</v>
      </c>
      <c r="B187" s="8" t="s">
        <v>433</v>
      </c>
      <c r="C187" s="8" t="s">
        <v>11</v>
      </c>
      <c r="D187" s="8" t="s">
        <v>104</v>
      </c>
      <c r="E187" s="8" t="s">
        <v>172</v>
      </c>
      <c r="F187" s="11" t="s">
        <v>14</v>
      </c>
      <c r="G187" s="35">
        <v>0</v>
      </c>
      <c r="H187" s="6">
        <v>0</v>
      </c>
      <c r="I187" s="57">
        <f t="shared" si="4"/>
        <v>346349.93</v>
      </c>
      <c r="J187" s="35">
        <v>58.64</v>
      </c>
      <c r="K187" s="6">
        <v>0</v>
      </c>
      <c r="L187" s="57">
        <f t="shared" si="5"/>
        <v>-253.87</v>
      </c>
    </row>
    <row r="188" spans="1:12">
      <c r="A188" s="9">
        <v>41912</v>
      </c>
      <c r="B188" s="8" t="s">
        <v>7</v>
      </c>
      <c r="C188" s="8" t="s">
        <v>65</v>
      </c>
      <c r="D188" s="8" t="s">
        <v>434</v>
      </c>
      <c r="E188" s="8" t="s">
        <v>435</v>
      </c>
      <c r="F188" s="11" t="s">
        <v>14</v>
      </c>
      <c r="G188" s="35">
        <v>0</v>
      </c>
      <c r="H188" s="6">
        <v>419.49</v>
      </c>
      <c r="I188" s="57">
        <f t="shared" si="4"/>
        <v>346769.42</v>
      </c>
      <c r="J188" s="35">
        <v>0</v>
      </c>
      <c r="K188" s="6">
        <v>0</v>
      </c>
      <c r="L188" s="57">
        <f t="shared" si="5"/>
        <v>-253.87</v>
      </c>
    </row>
    <row r="189" spans="1:12">
      <c r="A189" s="9">
        <v>41913</v>
      </c>
      <c r="B189" s="8" t="s">
        <v>621</v>
      </c>
      <c r="C189" s="8" t="s">
        <v>11</v>
      </c>
      <c r="D189" s="60" t="s">
        <v>624</v>
      </c>
      <c r="E189" s="60" t="s">
        <v>397</v>
      </c>
      <c r="F189" s="59" t="s">
        <v>625</v>
      </c>
      <c r="G189" s="35">
        <v>0</v>
      </c>
      <c r="H189" s="6">
        <v>0</v>
      </c>
      <c r="I189" s="57">
        <f t="shared" si="4"/>
        <v>346769.42</v>
      </c>
      <c r="J189" s="35">
        <v>18</v>
      </c>
      <c r="K189" s="6">
        <v>0</v>
      </c>
      <c r="L189" s="57">
        <f t="shared" si="5"/>
        <v>-271.87</v>
      </c>
    </row>
    <row r="190" spans="1:12">
      <c r="A190" s="9">
        <v>41914</v>
      </c>
      <c r="B190" s="8" t="s">
        <v>396</v>
      </c>
      <c r="C190" s="8" t="s">
        <v>11</v>
      </c>
      <c r="D190" s="8" t="s">
        <v>77</v>
      </c>
      <c r="E190" s="8" t="s">
        <v>397</v>
      </c>
      <c r="F190" s="11" t="s">
        <v>14</v>
      </c>
      <c r="G190" s="35">
        <v>0</v>
      </c>
      <c r="H190" s="6">
        <v>0</v>
      </c>
      <c r="I190" s="57">
        <f t="shared" si="4"/>
        <v>346769.42</v>
      </c>
      <c r="J190" s="35">
        <v>50</v>
      </c>
      <c r="K190" s="6">
        <v>0</v>
      </c>
      <c r="L190" s="57">
        <f t="shared" si="5"/>
        <v>-321.87</v>
      </c>
    </row>
    <row r="191" spans="1:12">
      <c r="A191" s="9">
        <v>41914</v>
      </c>
      <c r="B191" s="8" t="s">
        <v>614</v>
      </c>
      <c r="C191" s="8" t="s">
        <v>65</v>
      </c>
      <c r="D191" s="8" t="s">
        <v>405</v>
      </c>
      <c r="E191" s="8" t="s">
        <v>131</v>
      </c>
      <c r="F191" s="11" t="s">
        <v>14</v>
      </c>
      <c r="G191" s="35">
        <v>253.87</v>
      </c>
      <c r="H191" s="6">
        <v>0</v>
      </c>
      <c r="I191" s="57">
        <f t="shared" si="4"/>
        <v>346515.55</v>
      </c>
      <c r="J191" s="35">
        <v>0</v>
      </c>
      <c r="K191" s="6">
        <v>253.87</v>
      </c>
      <c r="L191" s="57">
        <f t="shared" si="5"/>
        <v>-68</v>
      </c>
    </row>
    <row r="192" spans="1:12">
      <c r="A192" s="9">
        <v>41918</v>
      </c>
      <c r="B192" s="8" t="s">
        <v>619</v>
      </c>
      <c r="C192" s="8" t="s">
        <v>65</v>
      </c>
      <c r="D192" s="60" t="s">
        <v>627</v>
      </c>
      <c r="E192" s="60" t="s">
        <v>419</v>
      </c>
      <c r="F192" s="59" t="s">
        <v>626</v>
      </c>
      <c r="G192" s="35">
        <v>1041.1199999999999</v>
      </c>
      <c r="H192" s="6">
        <v>0</v>
      </c>
      <c r="I192" s="57">
        <f t="shared" si="4"/>
        <v>345474.43</v>
      </c>
      <c r="J192" s="35">
        <v>0</v>
      </c>
      <c r="K192" s="6">
        <v>0</v>
      </c>
      <c r="L192" s="57">
        <f t="shared" si="5"/>
        <v>-68</v>
      </c>
    </row>
    <row r="193" spans="1:12">
      <c r="A193" s="9">
        <v>41918</v>
      </c>
      <c r="B193" s="8" t="s">
        <v>597</v>
      </c>
      <c r="C193" s="8" t="s">
        <v>11</v>
      </c>
      <c r="D193" s="60" t="s">
        <v>80</v>
      </c>
      <c r="E193" s="60" t="s">
        <v>397</v>
      </c>
      <c r="F193" s="59" t="s">
        <v>14</v>
      </c>
      <c r="G193" s="35">
        <v>0</v>
      </c>
      <c r="H193" s="6">
        <v>0</v>
      </c>
      <c r="I193" s="57">
        <f t="shared" si="4"/>
        <v>345474.43</v>
      </c>
      <c r="J193" s="35">
        <v>31.18</v>
      </c>
      <c r="K193" s="6">
        <v>0</v>
      </c>
      <c r="L193" s="57">
        <f t="shared" si="5"/>
        <v>-99.18</v>
      </c>
    </row>
    <row r="194" spans="1:12">
      <c r="A194" s="9">
        <v>41919</v>
      </c>
      <c r="B194" s="8" t="s">
        <v>599</v>
      </c>
      <c r="C194" s="8" t="s">
        <v>11</v>
      </c>
      <c r="D194" s="60" t="s">
        <v>623</v>
      </c>
      <c r="E194" s="60" t="s">
        <v>419</v>
      </c>
      <c r="F194" s="59" t="s">
        <v>622</v>
      </c>
      <c r="G194" s="35">
        <v>0</v>
      </c>
      <c r="H194" s="6">
        <v>0</v>
      </c>
      <c r="I194" s="57">
        <f t="shared" si="4"/>
        <v>345474.43</v>
      </c>
      <c r="J194" s="35">
        <v>57.48</v>
      </c>
      <c r="K194" s="6">
        <v>0</v>
      </c>
      <c r="L194" s="57">
        <f t="shared" si="5"/>
        <v>-156.66</v>
      </c>
    </row>
    <row r="195" spans="1:12">
      <c r="A195" s="9">
        <v>41921</v>
      </c>
      <c r="B195" s="8" t="s">
        <v>406</v>
      </c>
      <c r="C195" s="8" t="s">
        <v>65</v>
      </c>
      <c r="D195" s="8" t="s">
        <v>84</v>
      </c>
      <c r="E195" s="8" t="s">
        <v>418</v>
      </c>
      <c r="F195" s="11" t="s">
        <v>14</v>
      </c>
      <c r="G195" s="35">
        <v>1342.15</v>
      </c>
      <c r="H195" s="6">
        <v>0</v>
      </c>
      <c r="I195" s="57">
        <f t="shared" si="4"/>
        <v>344132.27999999997</v>
      </c>
      <c r="J195" s="35">
        <v>0</v>
      </c>
      <c r="K195" s="6">
        <v>0</v>
      </c>
      <c r="L195" s="57">
        <f t="shared" si="5"/>
        <v>-156.66</v>
      </c>
    </row>
    <row r="196" spans="1:12">
      <c r="A196" s="9">
        <v>41921</v>
      </c>
      <c r="B196" s="8" t="s">
        <v>406</v>
      </c>
      <c r="C196" s="8" t="s">
        <v>65</v>
      </c>
      <c r="D196" s="8" t="s">
        <v>74</v>
      </c>
      <c r="E196" s="8" t="s">
        <v>74</v>
      </c>
      <c r="F196" s="11" t="s">
        <v>14</v>
      </c>
      <c r="G196" s="35">
        <v>408.31</v>
      </c>
      <c r="H196" s="6">
        <v>0</v>
      </c>
      <c r="I196" s="57">
        <f t="shared" si="4"/>
        <v>343723.97</v>
      </c>
      <c r="J196" s="35">
        <v>0</v>
      </c>
      <c r="K196" s="6">
        <v>0</v>
      </c>
      <c r="L196" s="57">
        <f t="shared" si="5"/>
        <v>-156.66</v>
      </c>
    </row>
    <row r="197" spans="1:12">
      <c r="A197" s="9">
        <v>41922</v>
      </c>
      <c r="B197" s="8" t="s">
        <v>620</v>
      </c>
      <c r="C197" s="8" t="s">
        <v>65</v>
      </c>
      <c r="D197" s="8" t="s">
        <v>405</v>
      </c>
      <c r="E197" s="8" t="s">
        <v>131</v>
      </c>
      <c r="F197" s="11" t="s">
        <v>14</v>
      </c>
      <c r="G197" s="35">
        <v>156.66</v>
      </c>
      <c r="H197" s="6">
        <v>0</v>
      </c>
      <c r="I197" s="57">
        <f t="shared" ref="I197:I235" si="6">I196-G197+H197</f>
        <v>343567.31</v>
      </c>
      <c r="J197" s="35">
        <v>0</v>
      </c>
      <c r="K197" s="6">
        <v>156.66</v>
      </c>
      <c r="L197" s="57">
        <f t="shared" ref="L197:L235" si="7">L196-J197+K197</f>
        <v>0</v>
      </c>
    </row>
    <row r="198" spans="1:12">
      <c r="A198" s="9">
        <v>41922</v>
      </c>
      <c r="B198" s="8" t="s">
        <v>444</v>
      </c>
      <c r="C198" s="8" t="s">
        <v>65</v>
      </c>
      <c r="D198" s="8" t="s">
        <v>403</v>
      </c>
      <c r="E198" s="8" t="s">
        <v>214</v>
      </c>
      <c r="F198" s="11" t="s">
        <v>14</v>
      </c>
      <c r="G198" s="35">
        <v>53.05</v>
      </c>
      <c r="H198" s="6">
        <v>0</v>
      </c>
      <c r="I198" s="57">
        <f t="shared" si="6"/>
        <v>343514.26</v>
      </c>
      <c r="J198" s="35">
        <v>0</v>
      </c>
      <c r="K198" s="6">
        <v>0</v>
      </c>
      <c r="L198" s="57">
        <f t="shared" si="7"/>
        <v>0</v>
      </c>
    </row>
    <row r="199" spans="1:12">
      <c r="A199" s="9">
        <v>41922</v>
      </c>
      <c r="B199" s="8" t="s">
        <v>406</v>
      </c>
      <c r="C199" s="8" t="s">
        <v>65</v>
      </c>
      <c r="D199" s="8" t="s">
        <v>84</v>
      </c>
      <c r="E199" s="8" t="s">
        <v>418</v>
      </c>
      <c r="F199" s="11" t="s">
        <v>14</v>
      </c>
      <c r="G199" s="35">
        <v>57.49</v>
      </c>
      <c r="H199" s="6">
        <v>0</v>
      </c>
      <c r="I199" s="57">
        <f t="shared" si="6"/>
        <v>343456.77</v>
      </c>
      <c r="J199" s="35">
        <v>0</v>
      </c>
      <c r="K199" s="6">
        <v>0</v>
      </c>
      <c r="L199" s="57">
        <f t="shared" si="7"/>
        <v>0</v>
      </c>
    </row>
    <row r="200" spans="1:12">
      <c r="A200" s="9">
        <v>41926</v>
      </c>
      <c r="B200" s="8" t="s">
        <v>628</v>
      </c>
      <c r="C200" s="8" t="s">
        <v>65</v>
      </c>
      <c r="D200" s="8" t="s">
        <v>579</v>
      </c>
      <c r="E200" s="8" t="s">
        <v>256</v>
      </c>
      <c r="F200" s="11" t="s">
        <v>629</v>
      </c>
      <c r="G200" s="35">
        <v>100</v>
      </c>
      <c r="H200" s="6">
        <v>0</v>
      </c>
      <c r="I200" s="57">
        <f t="shared" si="6"/>
        <v>343356.77</v>
      </c>
      <c r="J200" s="35">
        <v>0</v>
      </c>
      <c r="K200" s="6">
        <v>0</v>
      </c>
      <c r="L200" s="57">
        <f t="shared" si="7"/>
        <v>0</v>
      </c>
    </row>
    <row r="201" spans="1:12">
      <c r="A201" s="9">
        <v>41927</v>
      </c>
      <c r="B201" s="8" t="s">
        <v>631</v>
      </c>
      <c r="C201" s="8" t="s">
        <v>11</v>
      </c>
      <c r="D201" s="60" t="s">
        <v>637</v>
      </c>
      <c r="E201" s="60" t="s">
        <v>419</v>
      </c>
      <c r="F201" s="59" t="s">
        <v>640</v>
      </c>
      <c r="G201" s="35">
        <v>0</v>
      </c>
      <c r="H201" s="6">
        <v>0</v>
      </c>
      <c r="I201" s="57">
        <f t="shared" si="6"/>
        <v>343356.77</v>
      </c>
      <c r="J201" s="35">
        <v>46.91</v>
      </c>
      <c r="K201" s="6">
        <v>0</v>
      </c>
      <c r="L201" s="57">
        <f t="shared" si="7"/>
        <v>-46.91</v>
      </c>
    </row>
    <row r="202" spans="1:12">
      <c r="A202" s="9">
        <v>41927</v>
      </c>
      <c r="B202" s="8" t="s">
        <v>633</v>
      </c>
      <c r="C202" s="8" t="s">
        <v>11</v>
      </c>
      <c r="D202" s="60" t="s">
        <v>638</v>
      </c>
      <c r="E202" s="60" t="s">
        <v>419</v>
      </c>
      <c r="F202" s="59" t="s">
        <v>639</v>
      </c>
      <c r="G202" s="35">
        <v>0</v>
      </c>
      <c r="H202" s="6">
        <v>0</v>
      </c>
      <c r="I202" s="57">
        <f t="shared" si="6"/>
        <v>343356.77</v>
      </c>
      <c r="J202" s="35">
        <v>1191.01</v>
      </c>
      <c r="K202" s="6">
        <v>0</v>
      </c>
      <c r="L202" s="57">
        <f t="shared" si="7"/>
        <v>-1237.92</v>
      </c>
    </row>
    <row r="203" spans="1:12">
      <c r="A203" s="9">
        <v>41928</v>
      </c>
      <c r="B203" s="8" t="s">
        <v>630</v>
      </c>
      <c r="C203" s="8" t="s">
        <v>65</v>
      </c>
      <c r="D203" s="8" t="s">
        <v>405</v>
      </c>
      <c r="E203" s="8" t="s">
        <v>131</v>
      </c>
      <c r="F203" s="11" t="s">
        <v>14</v>
      </c>
      <c r="G203" s="35">
        <v>46.91</v>
      </c>
      <c r="H203" s="6">
        <v>0</v>
      </c>
      <c r="I203" s="57">
        <f t="shared" si="6"/>
        <v>343309.86000000004</v>
      </c>
      <c r="J203" s="35">
        <v>0</v>
      </c>
      <c r="K203" s="6">
        <v>46.91</v>
      </c>
      <c r="L203" s="57">
        <f t="shared" si="7"/>
        <v>-1191.01</v>
      </c>
    </row>
    <row r="204" spans="1:12">
      <c r="A204" s="9">
        <v>41932</v>
      </c>
      <c r="B204" s="8" t="s">
        <v>621</v>
      </c>
      <c r="C204" s="8" t="s">
        <v>11</v>
      </c>
      <c r="D204" s="60" t="s">
        <v>624</v>
      </c>
      <c r="E204" s="60" t="s">
        <v>397</v>
      </c>
      <c r="F204" s="59" t="s">
        <v>665</v>
      </c>
      <c r="G204" s="35">
        <v>0</v>
      </c>
      <c r="H204" s="6">
        <v>0</v>
      </c>
      <c r="I204" s="57">
        <f t="shared" si="6"/>
        <v>343309.86000000004</v>
      </c>
      <c r="J204" s="35">
        <v>13</v>
      </c>
      <c r="K204" s="6">
        <v>0</v>
      </c>
      <c r="L204" s="57">
        <f t="shared" si="7"/>
        <v>-1204.01</v>
      </c>
    </row>
    <row r="205" spans="1:12">
      <c r="A205" s="9">
        <v>41933</v>
      </c>
      <c r="B205" s="8" t="s">
        <v>634</v>
      </c>
      <c r="C205" s="8" t="s">
        <v>11</v>
      </c>
      <c r="D205" s="60" t="s">
        <v>644</v>
      </c>
      <c r="E205" s="60" t="s">
        <v>419</v>
      </c>
      <c r="F205" s="59" t="s">
        <v>645</v>
      </c>
      <c r="G205" s="35">
        <v>0</v>
      </c>
      <c r="H205" s="6">
        <v>0</v>
      </c>
      <c r="I205" s="57">
        <f t="shared" si="6"/>
        <v>343309.86000000004</v>
      </c>
      <c r="J205" s="35">
        <v>22.74</v>
      </c>
      <c r="K205" s="6">
        <v>0</v>
      </c>
      <c r="L205" s="57">
        <f t="shared" si="7"/>
        <v>-1226.75</v>
      </c>
    </row>
    <row r="206" spans="1:12">
      <c r="A206" s="9">
        <v>41934</v>
      </c>
      <c r="B206" s="8" t="s">
        <v>406</v>
      </c>
      <c r="C206" s="8" t="s">
        <v>65</v>
      </c>
      <c r="D206" s="8" t="s">
        <v>84</v>
      </c>
      <c r="E206" s="8" t="s">
        <v>418</v>
      </c>
      <c r="F206" s="11" t="s">
        <v>14</v>
      </c>
      <c r="G206" s="35">
        <v>1246.03</v>
      </c>
      <c r="H206" s="6">
        <v>0</v>
      </c>
      <c r="I206" s="57">
        <f t="shared" si="6"/>
        <v>342063.83</v>
      </c>
      <c r="J206" s="35">
        <v>0</v>
      </c>
      <c r="K206" s="6">
        <v>0</v>
      </c>
      <c r="L206" s="57">
        <f t="shared" si="7"/>
        <v>-1226.75</v>
      </c>
    </row>
    <row r="207" spans="1:12">
      <c r="A207" s="9">
        <v>41934</v>
      </c>
      <c r="B207" s="8" t="s">
        <v>406</v>
      </c>
      <c r="C207" s="8" t="s">
        <v>65</v>
      </c>
      <c r="D207" s="8" t="s">
        <v>74</v>
      </c>
      <c r="E207" s="8" t="s">
        <v>74</v>
      </c>
      <c r="F207" s="11" t="s">
        <v>14</v>
      </c>
      <c r="G207" s="35">
        <v>683.34</v>
      </c>
      <c r="H207" s="6">
        <v>0</v>
      </c>
      <c r="I207" s="57">
        <f t="shared" si="6"/>
        <v>341380.49</v>
      </c>
      <c r="J207" s="35">
        <v>0</v>
      </c>
      <c r="K207" s="6">
        <v>0</v>
      </c>
      <c r="L207" s="57">
        <f t="shared" si="7"/>
        <v>-1226.75</v>
      </c>
    </row>
    <row r="208" spans="1:12">
      <c r="A208" s="9">
        <v>41936</v>
      </c>
      <c r="B208" s="8" t="s">
        <v>635</v>
      </c>
      <c r="C208" s="8" t="s">
        <v>11</v>
      </c>
      <c r="D208" s="60" t="s">
        <v>641</v>
      </c>
      <c r="E208" s="60" t="s">
        <v>419</v>
      </c>
      <c r="F208" s="59" t="s">
        <v>642</v>
      </c>
      <c r="G208" s="35">
        <v>0</v>
      </c>
      <c r="H208" s="6">
        <v>0</v>
      </c>
      <c r="I208" s="57">
        <f t="shared" si="6"/>
        <v>341380.49</v>
      </c>
      <c r="J208" s="35">
        <v>11.35</v>
      </c>
      <c r="K208" s="6">
        <v>0</v>
      </c>
      <c r="L208" s="57">
        <f t="shared" si="7"/>
        <v>-1238.0999999999999</v>
      </c>
    </row>
    <row r="209" spans="1:12">
      <c r="A209" s="9">
        <v>41936</v>
      </c>
      <c r="B209" s="8" t="s">
        <v>636</v>
      </c>
      <c r="C209" s="8" t="s">
        <v>11</v>
      </c>
      <c r="D209" s="60" t="s">
        <v>563</v>
      </c>
      <c r="E209" s="60" t="s">
        <v>563</v>
      </c>
      <c r="F209" s="59" t="s">
        <v>643</v>
      </c>
      <c r="G209" s="35">
        <v>0</v>
      </c>
      <c r="H209" s="6">
        <v>0</v>
      </c>
      <c r="I209" s="57">
        <f t="shared" si="6"/>
        <v>341380.49</v>
      </c>
      <c r="J209" s="35">
        <v>84.44</v>
      </c>
      <c r="K209" s="6">
        <v>0</v>
      </c>
      <c r="L209" s="57">
        <f t="shared" si="7"/>
        <v>-1322.54</v>
      </c>
    </row>
    <row r="210" spans="1:12">
      <c r="A210" s="9">
        <v>41940</v>
      </c>
      <c r="B210" s="8" t="s">
        <v>433</v>
      </c>
      <c r="C210" s="8" t="s">
        <v>11</v>
      </c>
      <c r="D210" s="60" t="s">
        <v>104</v>
      </c>
      <c r="E210" s="60" t="s">
        <v>172</v>
      </c>
      <c r="F210" s="59" t="s">
        <v>14</v>
      </c>
      <c r="G210" s="35">
        <v>0</v>
      </c>
      <c r="H210" s="6">
        <v>0</v>
      </c>
      <c r="I210" s="57">
        <f t="shared" si="6"/>
        <v>341380.49</v>
      </c>
      <c r="J210" s="35">
        <v>58.64</v>
      </c>
      <c r="K210" s="6">
        <v>0</v>
      </c>
      <c r="L210" s="57">
        <f t="shared" si="7"/>
        <v>-1381.18</v>
      </c>
    </row>
    <row r="211" spans="1:12">
      <c r="A211" s="9">
        <v>41940</v>
      </c>
      <c r="B211" s="8" t="s">
        <v>433</v>
      </c>
      <c r="C211" s="8" t="s">
        <v>11</v>
      </c>
      <c r="D211" s="60" t="s">
        <v>104</v>
      </c>
      <c r="E211" s="60" t="s">
        <v>172</v>
      </c>
      <c r="F211" s="59" t="s">
        <v>14</v>
      </c>
      <c r="G211" s="35">
        <v>0</v>
      </c>
      <c r="H211" s="6">
        <v>0</v>
      </c>
      <c r="I211" s="57">
        <f t="shared" si="6"/>
        <v>341380.49</v>
      </c>
      <c r="J211" s="35">
        <v>79.83</v>
      </c>
      <c r="K211" s="6">
        <v>0</v>
      </c>
      <c r="L211" s="57">
        <f t="shared" si="7"/>
        <v>-1461.01</v>
      </c>
    </row>
    <row r="212" spans="1:12">
      <c r="A212" s="9">
        <v>41940</v>
      </c>
      <c r="B212" s="8" t="s">
        <v>632</v>
      </c>
      <c r="C212" s="8" t="s">
        <v>65</v>
      </c>
      <c r="D212" s="8" t="s">
        <v>405</v>
      </c>
      <c r="E212" s="8" t="s">
        <v>131</v>
      </c>
      <c r="F212" s="59" t="s">
        <v>14</v>
      </c>
      <c r="G212" s="35">
        <v>1322.54</v>
      </c>
      <c r="H212" s="6">
        <v>0</v>
      </c>
      <c r="I212" s="57">
        <f t="shared" si="6"/>
        <v>340057.95</v>
      </c>
      <c r="J212" s="35">
        <v>0</v>
      </c>
      <c r="K212" s="6">
        <v>1322.54</v>
      </c>
      <c r="L212" s="57">
        <f t="shared" si="7"/>
        <v>-138.47000000000003</v>
      </c>
    </row>
    <row r="213" spans="1:12">
      <c r="A213" s="9">
        <v>41943</v>
      </c>
      <c r="B213" s="8" t="s">
        <v>7</v>
      </c>
      <c r="C213" s="8" t="s">
        <v>65</v>
      </c>
      <c r="D213" s="8" t="s">
        <v>434</v>
      </c>
      <c r="E213" s="8" t="s">
        <v>435</v>
      </c>
      <c r="F213" s="11" t="s">
        <v>14</v>
      </c>
      <c r="G213" s="35">
        <v>0</v>
      </c>
      <c r="H213" s="6">
        <v>437.34</v>
      </c>
      <c r="I213" s="57">
        <f t="shared" si="6"/>
        <v>340495.29000000004</v>
      </c>
      <c r="J213" s="35">
        <v>0</v>
      </c>
      <c r="K213" s="6">
        <v>0</v>
      </c>
      <c r="L213" s="57">
        <f t="shared" si="7"/>
        <v>-138.47000000000003</v>
      </c>
    </row>
    <row r="214" spans="1:12">
      <c r="A214" s="9">
        <v>41945</v>
      </c>
      <c r="B214" s="8" t="s">
        <v>396</v>
      </c>
      <c r="C214" s="8" t="s">
        <v>11</v>
      </c>
      <c r="D214" s="8" t="s">
        <v>77</v>
      </c>
      <c r="E214" s="8" t="s">
        <v>397</v>
      </c>
      <c r="F214" s="11" t="s">
        <v>14</v>
      </c>
      <c r="G214" s="35">
        <v>0</v>
      </c>
      <c r="H214" s="6">
        <v>0</v>
      </c>
      <c r="I214" s="57">
        <f t="shared" si="6"/>
        <v>340495.29000000004</v>
      </c>
      <c r="J214" s="35">
        <v>50</v>
      </c>
      <c r="K214" s="6">
        <v>0</v>
      </c>
      <c r="L214" s="57">
        <f t="shared" si="7"/>
        <v>-188.47000000000003</v>
      </c>
    </row>
    <row r="215" spans="1:12">
      <c r="A215" s="9">
        <v>41946</v>
      </c>
      <c r="B215" s="8" t="s">
        <v>408</v>
      </c>
      <c r="C215" s="8" t="s">
        <v>11</v>
      </c>
      <c r="D215" s="8" t="s">
        <v>409</v>
      </c>
      <c r="E215" s="8" t="s">
        <v>563</v>
      </c>
      <c r="F215" s="11" t="s">
        <v>656</v>
      </c>
      <c r="G215" s="35">
        <v>0</v>
      </c>
      <c r="H215" s="6">
        <v>0</v>
      </c>
      <c r="I215" s="57">
        <f t="shared" si="6"/>
        <v>340495.29000000004</v>
      </c>
      <c r="J215" s="35">
        <v>122.09</v>
      </c>
      <c r="K215" s="6">
        <v>0</v>
      </c>
      <c r="L215" s="57">
        <f t="shared" si="7"/>
        <v>-310.56000000000006</v>
      </c>
    </row>
    <row r="216" spans="1:12">
      <c r="A216" s="64">
        <v>41947</v>
      </c>
      <c r="B216" s="8" t="s">
        <v>652</v>
      </c>
      <c r="C216" s="8" t="s">
        <v>11</v>
      </c>
      <c r="D216" s="60" t="s">
        <v>657</v>
      </c>
      <c r="E216" s="60" t="s">
        <v>419</v>
      </c>
      <c r="F216" s="59" t="s">
        <v>658</v>
      </c>
      <c r="G216" s="35">
        <v>0</v>
      </c>
      <c r="H216" s="6">
        <v>0</v>
      </c>
      <c r="I216" s="57">
        <f t="shared" si="6"/>
        <v>340495.29000000004</v>
      </c>
      <c r="J216" s="35">
        <v>55.16</v>
      </c>
      <c r="K216" s="6">
        <v>0</v>
      </c>
      <c r="L216" s="57">
        <f t="shared" si="7"/>
        <v>-365.72</v>
      </c>
    </row>
    <row r="217" spans="1:12">
      <c r="A217" s="64">
        <v>41948</v>
      </c>
      <c r="B217" s="8" t="s">
        <v>653</v>
      </c>
      <c r="C217" s="8" t="s">
        <v>11</v>
      </c>
      <c r="D217" s="60" t="s">
        <v>690</v>
      </c>
      <c r="E217" s="60" t="s">
        <v>397</v>
      </c>
      <c r="F217" s="59" t="s">
        <v>371</v>
      </c>
      <c r="G217" s="35">
        <v>0</v>
      </c>
      <c r="H217" s="6">
        <v>0</v>
      </c>
      <c r="I217" s="57">
        <f t="shared" si="6"/>
        <v>340495.29000000004</v>
      </c>
      <c r="J217" s="35">
        <v>323.32</v>
      </c>
      <c r="K217" s="6">
        <v>0</v>
      </c>
      <c r="L217" s="57">
        <f t="shared" si="7"/>
        <v>-689.04</v>
      </c>
    </row>
    <row r="218" spans="1:12">
      <c r="A218" s="64">
        <v>41949</v>
      </c>
      <c r="B218" s="8" t="s">
        <v>597</v>
      </c>
      <c r="C218" s="8" t="s">
        <v>11</v>
      </c>
      <c r="D218" s="8" t="s">
        <v>80</v>
      </c>
      <c r="E218" s="8" t="s">
        <v>397</v>
      </c>
      <c r="F218" s="11" t="s">
        <v>14</v>
      </c>
      <c r="G218" s="35">
        <v>0</v>
      </c>
      <c r="H218" s="6">
        <v>0</v>
      </c>
      <c r="I218" s="57">
        <f t="shared" si="6"/>
        <v>340495.29000000004</v>
      </c>
      <c r="J218" s="35">
        <v>31.65</v>
      </c>
      <c r="K218" s="6">
        <v>0</v>
      </c>
      <c r="L218" s="57">
        <f t="shared" si="7"/>
        <v>-720.68999999999994</v>
      </c>
    </row>
    <row r="219" spans="1:12">
      <c r="A219" s="64">
        <v>41949</v>
      </c>
      <c r="B219" s="8" t="s">
        <v>654</v>
      </c>
      <c r="C219" s="8" t="s">
        <v>11</v>
      </c>
      <c r="D219" s="60" t="s">
        <v>661</v>
      </c>
      <c r="E219" s="60" t="s">
        <v>419</v>
      </c>
      <c r="F219" s="59" t="s">
        <v>660</v>
      </c>
      <c r="G219" s="35">
        <v>0</v>
      </c>
      <c r="H219" s="6">
        <v>0</v>
      </c>
      <c r="I219" s="57">
        <f t="shared" si="6"/>
        <v>340495.29000000004</v>
      </c>
      <c r="J219" s="35">
        <v>55.34</v>
      </c>
      <c r="K219" s="6">
        <v>0</v>
      </c>
      <c r="L219" s="57">
        <f t="shared" si="7"/>
        <v>-776.03</v>
      </c>
    </row>
    <row r="220" spans="1:12">
      <c r="A220" s="64">
        <v>41949</v>
      </c>
      <c r="B220" s="8" t="s">
        <v>648</v>
      </c>
      <c r="C220" s="8" t="s">
        <v>65</v>
      </c>
      <c r="D220" s="8" t="s">
        <v>405</v>
      </c>
      <c r="E220" s="8" t="s">
        <v>131</v>
      </c>
      <c r="F220" s="11" t="s">
        <v>14</v>
      </c>
      <c r="G220" s="35">
        <v>310.56</v>
      </c>
      <c r="H220" s="6">
        <v>0</v>
      </c>
      <c r="I220" s="57">
        <f t="shared" si="6"/>
        <v>340184.73000000004</v>
      </c>
      <c r="J220" s="35">
        <v>0</v>
      </c>
      <c r="K220" s="6">
        <v>310.56</v>
      </c>
      <c r="L220" s="57">
        <f t="shared" si="7"/>
        <v>-465.46999999999997</v>
      </c>
    </row>
    <row r="221" spans="1:12">
      <c r="A221" s="64">
        <v>41949</v>
      </c>
      <c r="B221" s="8" t="s">
        <v>406</v>
      </c>
      <c r="C221" s="8" t="s">
        <v>65</v>
      </c>
      <c r="D221" s="8" t="s">
        <v>84</v>
      </c>
      <c r="E221" s="8" t="s">
        <v>418</v>
      </c>
      <c r="F221" s="11" t="s">
        <v>14</v>
      </c>
      <c r="G221" s="35">
        <v>1484.88</v>
      </c>
      <c r="H221" s="6">
        <v>0</v>
      </c>
      <c r="I221" s="57">
        <f t="shared" si="6"/>
        <v>338699.85000000003</v>
      </c>
      <c r="J221" s="35">
        <v>0</v>
      </c>
      <c r="K221" s="6">
        <v>0</v>
      </c>
      <c r="L221" s="57">
        <f t="shared" si="7"/>
        <v>-465.46999999999997</v>
      </c>
    </row>
    <row r="222" spans="1:12">
      <c r="A222" s="64">
        <v>41949</v>
      </c>
      <c r="B222" s="8" t="s">
        <v>406</v>
      </c>
      <c r="C222" s="8" t="s">
        <v>65</v>
      </c>
      <c r="D222" s="8" t="s">
        <v>74</v>
      </c>
      <c r="E222" s="8" t="s">
        <v>74</v>
      </c>
      <c r="F222" s="11" t="s">
        <v>14</v>
      </c>
      <c r="G222" s="35">
        <v>365.07</v>
      </c>
      <c r="H222" s="6">
        <v>0</v>
      </c>
      <c r="I222" s="57">
        <f t="shared" si="6"/>
        <v>338334.78</v>
      </c>
      <c r="J222" s="35">
        <v>0</v>
      </c>
      <c r="K222" s="6">
        <v>0</v>
      </c>
      <c r="L222" s="57">
        <f t="shared" si="7"/>
        <v>-465.46999999999997</v>
      </c>
    </row>
    <row r="223" spans="1:12">
      <c r="A223" s="64">
        <v>41950</v>
      </c>
      <c r="B223" s="8" t="s">
        <v>655</v>
      </c>
      <c r="C223" s="8" t="s">
        <v>11</v>
      </c>
      <c r="D223" s="60" t="s">
        <v>691</v>
      </c>
      <c r="E223" s="60" t="s">
        <v>419</v>
      </c>
      <c r="F223" s="59" t="s">
        <v>295</v>
      </c>
      <c r="G223" s="35">
        <v>0</v>
      </c>
      <c r="H223" s="6">
        <v>0</v>
      </c>
      <c r="I223" s="57">
        <f t="shared" si="6"/>
        <v>338334.78</v>
      </c>
      <c r="J223" s="35">
        <v>5.8</v>
      </c>
      <c r="K223" s="6">
        <v>0</v>
      </c>
      <c r="L223" s="57">
        <f t="shared" si="7"/>
        <v>-471.27</v>
      </c>
    </row>
    <row r="224" spans="1:12">
      <c r="A224" s="9">
        <v>41953</v>
      </c>
      <c r="B224" s="8" t="s">
        <v>444</v>
      </c>
      <c r="C224" s="8" t="s">
        <v>65</v>
      </c>
      <c r="D224" s="8" t="s">
        <v>403</v>
      </c>
      <c r="E224" s="8" t="s">
        <v>214</v>
      </c>
      <c r="F224" s="11" t="s">
        <v>14</v>
      </c>
      <c r="G224" s="35">
        <v>53.05</v>
      </c>
      <c r="H224" s="6">
        <v>0</v>
      </c>
      <c r="I224" s="57">
        <f t="shared" si="6"/>
        <v>338281.73000000004</v>
      </c>
      <c r="J224" s="35">
        <v>0</v>
      </c>
      <c r="K224" s="6">
        <v>0</v>
      </c>
      <c r="L224" s="57">
        <f t="shared" si="7"/>
        <v>-471.27</v>
      </c>
    </row>
    <row r="225" spans="1:12">
      <c r="A225" s="9">
        <v>41953</v>
      </c>
      <c r="B225" s="8" t="s">
        <v>406</v>
      </c>
      <c r="C225" s="8" t="s">
        <v>65</v>
      </c>
      <c r="D225" s="8" t="s">
        <v>84</v>
      </c>
      <c r="E225" s="8" t="s">
        <v>418</v>
      </c>
      <c r="F225" s="11" t="s">
        <v>14</v>
      </c>
      <c r="G225" s="35">
        <v>57.49</v>
      </c>
      <c r="H225" s="6">
        <v>0</v>
      </c>
      <c r="I225" s="57">
        <f t="shared" si="6"/>
        <v>338224.24000000005</v>
      </c>
      <c r="J225" s="35">
        <v>0</v>
      </c>
      <c r="K225" s="6">
        <v>0</v>
      </c>
      <c r="L225" s="57">
        <f t="shared" si="7"/>
        <v>-471.27</v>
      </c>
    </row>
    <row r="226" spans="1:12">
      <c r="A226" s="9">
        <v>41953</v>
      </c>
      <c r="B226" s="8" t="s">
        <v>649</v>
      </c>
      <c r="C226" s="8" t="s">
        <v>65</v>
      </c>
      <c r="D226" s="60" t="s">
        <v>256</v>
      </c>
      <c r="E226" s="60" t="s">
        <v>418</v>
      </c>
      <c r="F226" s="59" t="s">
        <v>659</v>
      </c>
      <c r="G226" s="35">
        <v>250</v>
      </c>
      <c r="H226" s="6">
        <v>0</v>
      </c>
      <c r="I226" s="57">
        <f t="shared" si="6"/>
        <v>337974.24000000005</v>
      </c>
      <c r="J226" s="35">
        <v>0</v>
      </c>
      <c r="K226" s="6">
        <v>0</v>
      </c>
      <c r="L226" s="57">
        <f t="shared" si="7"/>
        <v>-471.27</v>
      </c>
    </row>
    <row r="227" spans="1:12">
      <c r="A227" s="9">
        <v>41955</v>
      </c>
      <c r="B227" s="8" t="s">
        <v>650</v>
      </c>
      <c r="C227" s="8" t="s">
        <v>65</v>
      </c>
      <c r="D227" s="60" t="s">
        <v>256</v>
      </c>
      <c r="E227" s="60" t="s">
        <v>256</v>
      </c>
      <c r="F227" s="59" t="s">
        <v>692</v>
      </c>
      <c r="G227" s="35">
        <v>40</v>
      </c>
      <c r="H227" s="6">
        <v>0</v>
      </c>
      <c r="I227" s="57">
        <f t="shared" si="6"/>
        <v>337934.24000000005</v>
      </c>
      <c r="J227" s="35">
        <v>0</v>
      </c>
      <c r="K227" s="6">
        <v>0</v>
      </c>
      <c r="L227" s="57">
        <f t="shared" si="7"/>
        <v>-471.27</v>
      </c>
    </row>
    <row r="228" spans="1:12">
      <c r="A228" s="9">
        <v>41960</v>
      </c>
      <c r="B228" s="8" t="s">
        <v>651</v>
      </c>
      <c r="C228" s="8" t="s">
        <v>65</v>
      </c>
      <c r="D228" s="8" t="s">
        <v>405</v>
      </c>
      <c r="E228" s="8" t="s">
        <v>131</v>
      </c>
      <c r="F228" s="11" t="s">
        <v>14</v>
      </c>
      <c r="G228" s="35">
        <v>471.27</v>
      </c>
      <c r="H228" s="6">
        <v>0</v>
      </c>
      <c r="I228" s="57">
        <f t="shared" si="6"/>
        <v>337462.97000000003</v>
      </c>
      <c r="J228" s="35">
        <v>0</v>
      </c>
      <c r="K228" s="6">
        <v>471.27</v>
      </c>
      <c r="L228" s="57">
        <f t="shared" si="7"/>
        <v>0</v>
      </c>
    </row>
    <row r="229" spans="1:12">
      <c r="A229" s="9">
        <v>41963</v>
      </c>
      <c r="B229" s="8" t="s">
        <v>6</v>
      </c>
      <c r="C229" s="8" t="s">
        <v>65</v>
      </c>
      <c r="D229" s="8" t="s">
        <v>81</v>
      </c>
      <c r="E229" s="8" t="s">
        <v>73</v>
      </c>
      <c r="F229" s="11" t="s">
        <v>14</v>
      </c>
      <c r="G229" s="35">
        <v>0</v>
      </c>
      <c r="H229" s="6">
        <v>9410.02</v>
      </c>
      <c r="I229" s="57">
        <f t="shared" si="6"/>
        <v>346872.99000000005</v>
      </c>
      <c r="J229" s="35">
        <v>0</v>
      </c>
      <c r="K229" s="6">
        <v>0</v>
      </c>
      <c r="L229" s="57">
        <f t="shared" si="7"/>
        <v>0</v>
      </c>
    </row>
    <row r="230" spans="1:12">
      <c r="A230" s="9">
        <v>41964</v>
      </c>
      <c r="B230" s="8" t="s">
        <v>406</v>
      </c>
      <c r="C230" s="8" t="s">
        <v>65</v>
      </c>
      <c r="D230" s="8" t="s">
        <v>84</v>
      </c>
      <c r="E230" s="8" t="s">
        <v>418</v>
      </c>
      <c r="F230" s="11" t="s">
        <v>14</v>
      </c>
      <c r="G230" s="35">
        <v>1567.29</v>
      </c>
      <c r="H230" s="6">
        <v>0</v>
      </c>
      <c r="I230" s="57">
        <f t="shared" si="6"/>
        <v>345305.70000000007</v>
      </c>
      <c r="J230" s="35">
        <v>0</v>
      </c>
      <c r="K230" s="6">
        <v>0</v>
      </c>
      <c r="L230" s="57">
        <f t="shared" si="7"/>
        <v>0</v>
      </c>
    </row>
    <row r="231" spans="1:12">
      <c r="A231" s="9">
        <v>41964</v>
      </c>
      <c r="B231" s="8" t="s">
        <v>406</v>
      </c>
      <c r="C231" s="8" t="s">
        <v>65</v>
      </c>
      <c r="D231" s="8" t="s">
        <v>74</v>
      </c>
      <c r="E231" s="8" t="s">
        <v>74</v>
      </c>
      <c r="F231" s="11" t="s">
        <v>14</v>
      </c>
      <c r="G231" s="35">
        <v>238.03</v>
      </c>
      <c r="I231" s="57">
        <f t="shared" si="6"/>
        <v>345067.67000000004</v>
      </c>
      <c r="L231" s="57">
        <f t="shared" si="7"/>
        <v>0</v>
      </c>
    </row>
    <row r="232" spans="1:12">
      <c r="A232" s="9">
        <v>41967</v>
      </c>
      <c r="B232" s="8" t="s">
        <v>406</v>
      </c>
      <c r="C232" s="8" t="s">
        <v>65</v>
      </c>
      <c r="D232" s="8" t="s">
        <v>84</v>
      </c>
      <c r="E232" s="8" t="s">
        <v>418</v>
      </c>
      <c r="F232" s="11" t="s">
        <v>14</v>
      </c>
      <c r="G232" s="35">
        <v>57.49</v>
      </c>
      <c r="H232" s="6">
        <v>0</v>
      </c>
      <c r="I232" s="57">
        <f t="shared" si="6"/>
        <v>345010.18000000005</v>
      </c>
      <c r="J232" s="35">
        <v>0</v>
      </c>
      <c r="K232" s="6">
        <v>0</v>
      </c>
      <c r="L232" s="57">
        <f t="shared" si="7"/>
        <v>0</v>
      </c>
    </row>
    <row r="233" spans="1:12">
      <c r="A233" s="9">
        <v>41969</v>
      </c>
      <c r="B233" s="8" t="s">
        <v>433</v>
      </c>
      <c r="C233" s="8" t="s">
        <v>11</v>
      </c>
      <c r="D233" s="8" t="s">
        <v>104</v>
      </c>
      <c r="E233" s="8" t="s">
        <v>172</v>
      </c>
      <c r="F233" s="11" t="s">
        <v>14</v>
      </c>
      <c r="G233" s="35">
        <v>0</v>
      </c>
      <c r="H233" s="6">
        <v>0</v>
      </c>
      <c r="I233" s="57">
        <f t="shared" si="6"/>
        <v>345010.18000000005</v>
      </c>
      <c r="J233" s="35">
        <v>11.53</v>
      </c>
      <c r="K233" s="6">
        <v>0</v>
      </c>
      <c r="L233" s="57">
        <f t="shared" si="7"/>
        <v>-11.53</v>
      </c>
    </row>
    <row r="234" spans="1:12">
      <c r="A234" s="9">
        <v>41969</v>
      </c>
      <c r="B234" s="8" t="s">
        <v>433</v>
      </c>
      <c r="C234" s="8" t="s">
        <v>11</v>
      </c>
      <c r="D234" s="8" t="s">
        <v>104</v>
      </c>
      <c r="E234" s="8" t="s">
        <v>172</v>
      </c>
      <c r="F234" s="11" t="s">
        <v>14</v>
      </c>
      <c r="G234" s="35">
        <v>0</v>
      </c>
      <c r="H234" s="6">
        <v>0</v>
      </c>
      <c r="I234" s="57">
        <f t="shared" si="6"/>
        <v>345010.18000000005</v>
      </c>
      <c r="J234" s="35">
        <v>58.64</v>
      </c>
      <c r="K234" s="6">
        <v>0</v>
      </c>
      <c r="L234" s="57">
        <f t="shared" si="7"/>
        <v>-70.17</v>
      </c>
    </row>
    <row r="235" spans="1:12">
      <c r="A235" s="9">
        <v>41971</v>
      </c>
      <c r="B235" s="8" t="s">
        <v>663</v>
      </c>
      <c r="C235" s="8" t="s">
        <v>65</v>
      </c>
      <c r="D235" s="60" t="s">
        <v>667</v>
      </c>
      <c r="E235" s="60" t="s">
        <v>438</v>
      </c>
      <c r="F235" s="59" t="s">
        <v>666</v>
      </c>
      <c r="G235" s="35">
        <v>402.41</v>
      </c>
      <c r="H235" s="6">
        <v>0</v>
      </c>
      <c r="I235" s="57">
        <f t="shared" si="6"/>
        <v>344607.77000000008</v>
      </c>
      <c r="J235" s="35">
        <v>0</v>
      </c>
      <c r="K235" s="6">
        <v>0</v>
      </c>
      <c r="L235" s="57">
        <f t="shared" si="7"/>
        <v>-70.17</v>
      </c>
    </row>
    <row r="236" spans="1:12">
      <c r="A236" s="9">
        <v>41972</v>
      </c>
      <c r="B236" s="8" t="s">
        <v>664</v>
      </c>
      <c r="C236" s="8" t="s">
        <v>65</v>
      </c>
      <c r="D236" s="8" t="s">
        <v>405</v>
      </c>
      <c r="E236" s="8" t="s">
        <v>131</v>
      </c>
      <c r="F236" s="11" t="s">
        <v>14</v>
      </c>
      <c r="G236" s="35">
        <v>70.17</v>
      </c>
      <c r="H236" s="6">
        <v>0</v>
      </c>
      <c r="I236" s="57">
        <f>I235-G236+H236</f>
        <v>344537.60000000009</v>
      </c>
      <c r="J236" s="35">
        <v>0</v>
      </c>
      <c r="K236" s="6">
        <v>70.17</v>
      </c>
      <c r="L236" s="57">
        <f>L235-J236+K236</f>
        <v>0</v>
      </c>
    </row>
    <row r="237" spans="1:12">
      <c r="A237" s="9">
        <v>41973</v>
      </c>
      <c r="B237" s="8" t="s">
        <v>7</v>
      </c>
      <c r="C237" s="8" t="s">
        <v>65</v>
      </c>
      <c r="D237" s="8" t="s">
        <v>434</v>
      </c>
      <c r="E237" s="8" t="s">
        <v>435</v>
      </c>
      <c r="F237" s="11" t="s">
        <v>14</v>
      </c>
      <c r="G237" s="35">
        <v>0</v>
      </c>
      <c r="H237" s="6">
        <v>420.4</v>
      </c>
      <c r="I237" s="57">
        <f t="shared" ref="I237:I264" si="8">I236-G237+H237</f>
        <v>344958.00000000012</v>
      </c>
      <c r="J237" s="35">
        <v>0</v>
      </c>
      <c r="K237" s="6">
        <v>0</v>
      </c>
      <c r="L237" s="57">
        <f t="shared" ref="L237:L264" si="9">L236-J237+K237</f>
        <v>0</v>
      </c>
    </row>
    <row r="238" spans="1:12">
      <c r="A238" s="9">
        <v>41975</v>
      </c>
      <c r="B238" s="8" t="s">
        <v>673</v>
      </c>
      <c r="C238" s="8" t="s">
        <v>11</v>
      </c>
      <c r="D238" s="60" t="s">
        <v>674</v>
      </c>
      <c r="E238" s="60" t="s">
        <v>670</v>
      </c>
      <c r="F238" s="59" t="s">
        <v>693</v>
      </c>
      <c r="G238" s="35">
        <v>0</v>
      </c>
      <c r="H238" s="6">
        <v>0</v>
      </c>
      <c r="I238" s="57">
        <f t="shared" si="8"/>
        <v>344958.00000000012</v>
      </c>
      <c r="J238" s="35">
        <v>15.3</v>
      </c>
      <c r="K238" s="6">
        <v>0</v>
      </c>
      <c r="L238" s="57">
        <f t="shared" si="9"/>
        <v>-15.3</v>
      </c>
    </row>
    <row r="239" spans="1:12">
      <c r="A239" s="9">
        <v>41975</v>
      </c>
      <c r="B239" s="8" t="s">
        <v>396</v>
      </c>
      <c r="C239" s="8" t="s">
        <v>11</v>
      </c>
      <c r="D239" s="8" t="s">
        <v>77</v>
      </c>
      <c r="E239" s="8" t="s">
        <v>397</v>
      </c>
      <c r="F239" s="11" t="s">
        <v>675</v>
      </c>
      <c r="G239" s="35">
        <v>0</v>
      </c>
      <c r="H239" s="6">
        <v>0</v>
      </c>
      <c r="I239" s="57">
        <f t="shared" si="8"/>
        <v>344958.00000000012</v>
      </c>
      <c r="J239" s="35">
        <v>54</v>
      </c>
      <c r="K239" s="6">
        <v>0</v>
      </c>
      <c r="L239" s="57">
        <f t="shared" si="9"/>
        <v>-69.3</v>
      </c>
    </row>
    <row r="240" spans="1:12">
      <c r="A240" s="9">
        <v>41975</v>
      </c>
      <c r="B240" s="8" t="s">
        <v>636</v>
      </c>
      <c r="C240" s="8" t="s">
        <v>11</v>
      </c>
      <c r="D240" s="60" t="s">
        <v>669</v>
      </c>
      <c r="E240" s="60" t="s">
        <v>670</v>
      </c>
      <c r="F240" s="59" t="s">
        <v>694</v>
      </c>
      <c r="G240" s="35">
        <v>0</v>
      </c>
      <c r="H240" s="6">
        <v>0</v>
      </c>
      <c r="I240" s="57">
        <f t="shared" si="8"/>
        <v>344958.00000000012</v>
      </c>
      <c r="J240" s="35">
        <v>178.83</v>
      </c>
      <c r="K240" s="6">
        <v>0</v>
      </c>
      <c r="L240" s="57">
        <f t="shared" si="9"/>
        <v>-248.13</v>
      </c>
    </row>
    <row r="241" spans="1:12">
      <c r="A241" s="9">
        <v>41976</v>
      </c>
      <c r="B241" s="8" t="s">
        <v>406</v>
      </c>
      <c r="C241" s="8" t="s">
        <v>65</v>
      </c>
      <c r="D241" s="8" t="s">
        <v>84</v>
      </c>
      <c r="E241" s="8" t="s">
        <v>418</v>
      </c>
      <c r="F241" s="11" t="s">
        <v>14</v>
      </c>
      <c r="G241" s="35">
        <v>2708.41</v>
      </c>
      <c r="H241" s="6">
        <v>0</v>
      </c>
      <c r="I241" s="57">
        <f t="shared" si="8"/>
        <v>342249.59000000014</v>
      </c>
      <c r="J241" s="35">
        <v>0</v>
      </c>
      <c r="K241" s="6">
        <v>0</v>
      </c>
      <c r="L241" s="57">
        <f t="shared" si="9"/>
        <v>-248.13</v>
      </c>
    </row>
    <row r="242" spans="1:12">
      <c r="A242" s="9">
        <v>41977</v>
      </c>
      <c r="B242" s="8" t="s">
        <v>6</v>
      </c>
      <c r="C242" s="8" t="s">
        <v>65</v>
      </c>
      <c r="D242" s="8" t="s">
        <v>81</v>
      </c>
      <c r="E242" s="8" t="s">
        <v>73</v>
      </c>
      <c r="F242" s="11" t="s">
        <v>14</v>
      </c>
      <c r="G242" s="35">
        <v>0</v>
      </c>
      <c r="H242" s="6">
        <v>6193.53</v>
      </c>
      <c r="I242" s="57">
        <f t="shared" si="8"/>
        <v>348443.12000000017</v>
      </c>
      <c r="J242" s="35">
        <v>0</v>
      </c>
      <c r="K242" s="6">
        <v>0</v>
      </c>
      <c r="L242" s="57">
        <f t="shared" si="9"/>
        <v>-248.13</v>
      </c>
    </row>
    <row r="243" spans="1:12">
      <c r="A243" s="9">
        <v>41977</v>
      </c>
      <c r="B243" s="8" t="s">
        <v>668</v>
      </c>
      <c r="C243" s="8" t="s">
        <v>65</v>
      </c>
      <c r="D243" s="8" t="s">
        <v>669</v>
      </c>
      <c r="E243" s="8" t="s">
        <v>670</v>
      </c>
      <c r="F243" s="11" t="s">
        <v>671</v>
      </c>
      <c r="G243" s="35">
        <v>250</v>
      </c>
      <c r="H243" s="6">
        <v>0</v>
      </c>
      <c r="I243" s="57">
        <f t="shared" si="8"/>
        <v>348193.12000000017</v>
      </c>
      <c r="J243" s="35">
        <v>0</v>
      </c>
      <c r="K243" s="6">
        <v>0</v>
      </c>
      <c r="L243" s="57">
        <f t="shared" si="9"/>
        <v>-248.13</v>
      </c>
    </row>
    <row r="244" spans="1:12">
      <c r="A244" s="9">
        <v>41979</v>
      </c>
      <c r="B244" s="8" t="s">
        <v>597</v>
      </c>
      <c r="C244" s="8" t="s">
        <v>11</v>
      </c>
      <c r="D244" s="8" t="s">
        <v>80</v>
      </c>
      <c r="E244" s="8" t="s">
        <v>397</v>
      </c>
      <c r="F244" s="11" t="s">
        <v>14</v>
      </c>
      <c r="G244" s="35">
        <v>0</v>
      </c>
      <c r="H244" s="6">
        <v>0</v>
      </c>
      <c r="I244" s="57">
        <f t="shared" si="8"/>
        <v>348193.12000000017</v>
      </c>
      <c r="J244" s="35">
        <v>31.76</v>
      </c>
      <c r="K244" s="6">
        <v>0</v>
      </c>
      <c r="L244" s="57">
        <f t="shared" si="9"/>
        <v>-279.89</v>
      </c>
    </row>
    <row r="245" spans="1:12">
      <c r="A245" s="9">
        <v>41981</v>
      </c>
      <c r="B245" s="8" t="s">
        <v>672</v>
      </c>
      <c r="C245" s="8" t="s">
        <v>65</v>
      </c>
      <c r="D245" s="8" t="s">
        <v>405</v>
      </c>
      <c r="E245" s="8" t="s">
        <v>131</v>
      </c>
      <c r="F245" s="11" t="s">
        <v>14</v>
      </c>
      <c r="G245" s="35">
        <v>279.89</v>
      </c>
      <c r="H245" s="6">
        <v>0</v>
      </c>
      <c r="I245" s="57">
        <f t="shared" si="8"/>
        <v>347913.23000000016</v>
      </c>
      <c r="J245" s="35">
        <v>0</v>
      </c>
      <c r="K245" s="6">
        <v>279.89</v>
      </c>
      <c r="L245" s="57">
        <f t="shared" si="9"/>
        <v>0</v>
      </c>
    </row>
    <row r="246" spans="1:12">
      <c r="A246" s="9">
        <v>41981</v>
      </c>
      <c r="B246" s="8" t="s">
        <v>676</v>
      </c>
      <c r="C246" s="8" t="s">
        <v>65</v>
      </c>
      <c r="D246" s="8" t="s">
        <v>677</v>
      </c>
      <c r="E246" s="8" t="s">
        <v>438</v>
      </c>
      <c r="F246" s="11" t="s">
        <v>678</v>
      </c>
      <c r="G246" s="35">
        <v>233.76</v>
      </c>
      <c r="H246" s="6">
        <v>0</v>
      </c>
      <c r="I246" s="57">
        <f t="shared" si="8"/>
        <v>347679.47000000015</v>
      </c>
      <c r="J246" s="35">
        <v>0</v>
      </c>
      <c r="K246" s="6">
        <v>0</v>
      </c>
      <c r="L246" s="57">
        <f t="shared" si="9"/>
        <v>0</v>
      </c>
    </row>
    <row r="247" spans="1:12">
      <c r="A247" s="9">
        <v>41981</v>
      </c>
      <c r="B247" s="8" t="s">
        <v>679</v>
      </c>
      <c r="C247" s="8" t="s">
        <v>65</v>
      </c>
      <c r="D247" s="8" t="s">
        <v>680</v>
      </c>
      <c r="E247" s="8" t="s">
        <v>418</v>
      </c>
      <c r="F247" s="11" t="s">
        <v>681</v>
      </c>
      <c r="G247" s="35">
        <v>250</v>
      </c>
      <c r="H247" s="6">
        <v>0</v>
      </c>
      <c r="I247" s="57">
        <f t="shared" si="8"/>
        <v>347429.47000000015</v>
      </c>
      <c r="J247" s="35">
        <v>0</v>
      </c>
      <c r="K247" s="6">
        <v>0</v>
      </c>
      <c r="L247" s="57">
        <f t="shared" si="9"/>
        <v>0</v>
      </c>
    </row>
    <row r="248" spans="1:12">
      <c r="A248" s="9">
        <v>41981</v>
      </c>
      <c r="B248" s="8" t="s">
        <v>695</v>
      </c>
      <c r="C248" s="8" t="s">
        <v>11</v>
      </c>
      <c r="D248" s="8" t="s">
        <v>700</v>
      </c>
      <c r="E248" s="8" t="s">
        <v>563</v>
      </c>
      <c r="F248" s="11" t="s">
        <v>696</v>
      </c>
      <c r="G248" s="35">
        <v>0</v>
      </c>
      <c r="H248" s="6">
        <v>0</v>
      </c>
      <c r="I248" s="57">
        <f t="shared" si="8"/>
        <v>347429.47000000015</v>
      </c>
      <c r="J248" s="35">
        <v>13.9</v>
      </c>
      <c r="K248" s="6">
        <v>0</v>
      </c>
      <c r="L248" s="57">
        <f t="shared" si="9"/>
        <v>-13.9</v>
      </c>
    </row>
    <row r="249" spans="1:12">
      <c r="A249" s="9">
        <v>41982</v>
      </c>
      <c r="B249" s="8" t="s">
        <v>682</v>
      </c>
      <c r="C249" s="8" t="s">
        <v>65</v>
      </c>
      <c r="D249" s="60" t="s">
        <v>683</v>
      </c>
      <c r="E249" s="60" t="s">
        <v>438</v>
      </c>
      <c r="F249" s="11" t="s">
        <v>684</v>
      </c>
      <c r="G249" s="35">
        <v>125</v>
      </c>
      <c r="H249" s="6">
        <v>0</v>
      </c>
      <c r="I249" s="57">
        <f t="shared" si="8"/>
        <v>347304.47000000015</v>
      </c>
      <c r="J249" s="35">
        <v>0</v>
      </c>
      <c r="K249" s="6">
        <v>0</v>
      </c>
      <c r="L249" s="57">
        <f t="shared" si="9"/>
        <v>-13.9</v>
      </c>
    </row>
    <row r="250" spans="1:12">
      <c r="A250" s="9">
        <v>41983</v>
      </c>
      <c r="B250" s="8" t="s">
        <v>444</v>
      </c>
      <c r="C250" s="8" t="s">
        <v>65</v>
      </c>
      <c r="D250" s="8" t="s">
        <v>403</v>
      </c>
      <c r="E250" s="8" t="s">
        <v>214</v>
      </c>
      <c r="F250" s="11" t="s">
        <v>14</v>
      </c>
      <c r="G250" s="35">
        <v>53.05</v>
      </c>
      <c r="H250" s="6">
        <v>0</v>
      </c>
      <c r="I250" s="57">
        <f t="shared" si="8"/>
        <v>347251.42000000016</v>
      </c>
      <c r="J250" s="35">
        <v>0</v>
      </c>
      <c r="K250" s="6">
        <v>0</v>
      </c>
      <c r="L250" s="57">
        <f t="shared" si="9"/>
        <v>-13.9</v>
      </c>
    </row>
    <row r="251" spans="1:12">
      <c r="A251" s="9">
        <v>41983</v>
      </c>
      <c r="B251" s="8" t="s">
        <v>697</v>
      </c>
      <c r="C251" s="8" t="s">
        <v>11</v>
      </c>
      <c r="D251" s="8" t="s">
        <v>699</v>
      </c>
      <c r="E251" s="8" t="s">
        <v>563</v>
      </c>
      <c r="F251" s="11" t="s">
        <v>698</v>
      </c>
      <c r="G251" s="35">
        <v>0</v>
      </c>
      <c r="H251" s="6">
        <v>0</v>
      </c>
      <c r="I251" s="57">
        <f t="shared" si="8"/>
        <v>347251.42000000016</v>
      </c>
      <c r="J251" s="35">
        <v>115.16</v>
      </c>
      <c r="K251" s="6">
        <v>0</v>
      </c>
      <c r="L251" s="57">
        <f t="shared" si="9"/>
        <v>-129.06</v>
      </c>
    </row>
    <row r="252" spans="1:12">
      <c r="A252" s="9">
        <v>41988</v>
      </c>
      <c r="B252" s="8" t="s">
        <v>685</v>
      </c>
      <c r="C252" s="8" t="s">
        <v>65</v>
      </c>
      <c r="D252" s="8" t="s">
        <v>618</v>
      </c>
      <c r="E252" s="8" t="s">
        <v>419</v>
      </c>
      <c r="F252" s="11" t="s">
        <v>686</v>
      </c>
      <c r="G252" s="35">
        <v>13.98</v>
      </c>
      <c r="H252" s="6">
        <v>0</v>
      </c>
      <c r="I252" s="57">
        <f t="shared" si="8"/>
        <v>347237.44000000018</v>
      </c>
      <c r="J252" s="35">
        <v>0</v>
      </c>
      <c r="K252" s="6">
        <v>0</v>
      </c>
      <c r="L252" s="57">
        <f t="shared" si="9"/>
        <v>-129.06</v>
      </c>
    </row>
    <row r="253" spans="1:12">
      <c r="A253" s="9">
        <v>41988</v>
      </c>
      <c r="B253" s="8" t="s">
        <v>687</v>
      </c>
      <c r="C253" s="8" t="s">
        <v>65</v>
      </c>
      <c r="D253" s="8" t="s">
        <v>470</v>
      </c>
      <c r="E253" s="8" t="s">
        <v>419</v>
      </c>
      <c r="F253" s="11" t="s">
        <v>688</v>
      </c>
      <c r="G253" s="35">
        <v>248.91</v>
      </c>
      <c r="H253" s="6">
        <v>0</v>
      </c>
      <c r="I253" s="57">
        <f t="shared" si="8"/>
        <v>346988.5300000002</v>
      </c>
      <c r="J253" s="35">
        <v>0</v>
      </c>
      <c r="K253" s="6">
        <v>0</v>
      </c>
      <c r="L253" s="57">
        <f t="shared" si="9"/>
        <v>-129.06</v>
      </c>
    </row>
    <row r="254" spans="1:12">
      <c r="A254" s="9">
        <v>41989</v>
      </c>
      <c r="B254" s="8" t="s">
        <v>689</v>
      </c>
      <c r="C254" s="8" t="s">
        <v>65</v>
      </c>
      <c r="D254" s="8" t="s">
        <v>405</v>
      </c>
      <c r="E254" s="8" t="s">
        <v>131</v>
      </c>
      <c r="F254" s="11" t="s">
        <v>14</v>
      </c>
      <c r="G254" s="35">
        <v>129.06</v>
      </c>
      <c r="H254" s="6">
        <v>0</v>
      </c>
      <c r="I254" s="57">
        <f t="shared" si="8"/>
        <v>346859.4700000002</v>
      </c>
      <c r="J254" s="35">
        <v>0</v>
      </c>
      <c r="K254" s="6">
        <v>129.06</v>
      </c>
      <c r="L254" s="57">
        <f t="shared" si="9"/>
        <v>0</v>
      </c>
    </row>
    <row r="255" spans="1:12">
      <c r="A255" s="9">
        <v>41989</v>
      </c>
      <c r="B255" s="8" t="s">
        <v>707</v>
      </c>
      <c r="C255" s="8" t="s">
        <v>11</v>
      </c>
      <c r="D255" s="60" t="s">
        <v>104</v>
      </c>
      <c r="E255" s="60" t="s">
        <v>172</v>
      </c>
      <c r="F255" s="59" t="s">
        <v>734</v>
      </c>
      <c r="G255" s="35">
        <v>0</v>
      </c>
      <c r="H255" s="6">
        <v>0</v>
      </c>
      <c r="I255" s="57">
        <f t="shared" si="8"/>
        <v>346859.4700000002</v>
      </c>
      <c r="J255" s="35">
        <v>262.14999999999998</v>
      </c>
      <c r="K255" s="6">
        <v>0</v>
      </c>
      <c r="L255" s="57">
        <f t="shared" si="9"/>
        <v>-262.14999999999998</v>
      </c>
    </row>
    <row r="256" spans="1:12">
      <c r="A256" s="9">
        <v>41990</v>
      </c>
      <c r="B256" s="8" t="s">
        <v>406</v>
      </c>
      <c r="C256" s="8" t="s">
        <v>65</v>
      </c>
      <c r="D256" s="8" t="s">
        <v>84</v>
      </c>
      <c r="E256" s="8" t="s">
        <v>418</v>
      </c>
      <c r="F256" s="11" t="s">
        <v>14</v>
      </c>
      <c r="G256" s="35">
        <v>1622.88</v>
      </c>
      <c r="H256" s="6">
        <v>0</v>
      </c>
      <c r="I256" s="57">
        <f t="shared" si="8"/>
        <v>345236.5900000002</v>
      </c>
      <c r="J256" s="35">
        <v>0</v>
      </c>
      <c r="K256" s="6">
        <v>0</v>
      </c>
      <c r="L256" s="57">
        <f t="shared" si="9"/>
        <v>-262.14999999999998</v>
      </c>
    </row>
    <row r="257" spans="1:12">
      <c r="A257" s="9">
        <v>41991</v>
      </c>
      <c r="B257" s="8" t="s">
        <v>701</v>
      </c>
      <c r="C257" s="8" t="s">
        <v>65</v>
      </c>
      <c r="D257" s="8" t="s">
        <v>703</v>
      </c>
      <c r="E257" s="8" t="s">
        <v>172</v>
      </c>
      <c r="F257" s="11" t="s">
        <v>704</v>
      </c>
      <c r="G257" s="35">
        <v>51.55</v>
      </c>
      <c r="H257" s="6">
        <v>0</v>
      </c>
      <c r="I257" s="57">
        <f t="shared" si="8"/>
        <v>345185.04000000021</v>
      </c>
      <c r="J257" s="35">
        <v>0</v>
      </c>
      <c r="K257" s="6">
        <v>0</v>
      </c>
      <c r="L257" s="57">
        <f t="shared" si="9"/>
        <v>-262.14999999999998</v>
      </c>
    </row>
    <row r="258" spans="1:12">
      <c r="A258" s="9">
        <v>41991</v>
      </c>
      <c r="B258" s="8" t="s">
        <v>702</v>
      </c>
      <c r="C258" s="8" t="s">
        <v>65</v>
      </c>
      <c r="D258" s="8" t="s">
        <v>703</v>
      </c>
      <c r="E258" s="8" t="s">
        <v>172</v>
      </c>
      <c r="F258" s="11" t="s">
        <v>705</v>
      </c>
      <c r="G258" s="35">
        <v>54.49</v>
      </c>
      <c r="H258" s="6">
        <v>0</v>
      </c>
      <c r="I258" s="57">
        <f t="shared" si="8"/>
        <v>345130.55000000022</v>
      </c>
      <c r="J258" s="35">
        <v>0</v>
      </c>
      <c r="K258" s="6">
        <v>0</v>
      </c>
      <c r="L258" s="57">
        <f t="shared" si="9"/>
        <v>-262.14999999999998</v>
      </c>
    </row>
    <row r="259" spans="1:12">
      <c r="A259" s="9">
        <v>42000</v>
      </c>
      <c r="B259" s="8" t="s">
        <v>706</v>
      </c>
      <c r="C259" s="8" t="s">
        <v>65</v>
      </c>
      <c r="D259" s="8" t="s">
        <v>405</v>
      </c>
      <c r="E259" s="8" t="s">
        <v>131</v>
      </c>
      <c r="F259" s="11" t="s">
        <v>14</v>
      </c>
      <c r="G259" s="35">
        <v>262.14999999999998</v>
      </c>
      <c r="H259" s="6">
        <v>0</v>
      </c>
      <c r="I259" s="57">
        <f t="shared" si="8"/>
        <v>344868.4000000002</v>
      </c>
      <c r="J259" s="35">
        <v>0</v>
      </c>
      <c r="K259" s="6">
        <v>262.14999999999998</v>
      </c>
      <c r="L259" s="57">
        <f t="shared" si="9"/>
        <v>0</v>
      </c>
    </row>
    <row r="260" spans="1:12">
      <c r="A260" s="9">
        <v>42002</v>
      </c>
      <c r="B260" s="8" t="s">
        <v>707</v>
      </c>
      <c r="C260" s="8" t="s">
        <v>11</v>
      </c>
      <c r="D260" s="8" t="s">
        <v>104</v>
      </c>
      <c r="E260" s="8" t="s">
        <v>172</v>
      </c>
      <c r="F260" s="11" t="s">
        <v>14</v>
      </c>
      <c r="G260" s="35">
        <v>0</v>
      </c>
      <c r="H260" s="6">
        <v>0</v>
      </c>
      <c r="I260" s="57">
        <f t="shared" si="8"/>
        <v>344868.4000000002</v>
      </c>
      <c r="J260" s="35">
        <v>58.64</v>
      </c>
      <c r="K260" s="6">
        <v>0</v>
      </c>
      <c r="L260" s="57">
        <f t="shared" si="9"/>
        <v>-58.64</v>
      </c>
    </row>
    <row r="261" spans="1:12">
      <c r="A261" s="9">
        <v>42002</v>
      </c>
      <c r="B261" s="8" t="s">
        <v>707</v>
      </c>
      <c r="C261" s="8" t="s">
        <v>11</v>
      </c>
      <c r="D261" s="8" t="s">
        <v>104</v>
      </c>
      <c r="E261" s="8" t="s">
        <v>172</v>
      </c>
      <c r="F261" s="11" t="s">
        <v>14</v>
      </c>
      <c r="G261" s="35">
        <v>0</v>
      </c>
      <c r="H261" s="6">
        <v>0</v>
      </c>
      <c r="I261" s="57">
        <f t="shared" si="8"/>
        <v>344868.4000000002</v>
      </c>
      <c r="J261" s="35">
        <v>46.29</v>
      </c>
      <c r="K261" s="6">
        <v>0</v>
      </c>
      <c r="L261" s="57">
        <f t="shared" si="9"/>
        <v>-104.93</v>
      </c>
    </row>
    <row r="262" spans="1:12">
      <c r="A262" s="9">
        <v>42002</v>
      </c>
      <c r="B262" s="8" t="s">
        <v>707</v>
      </c>
      <c r="C262" s="8" t="s">
        <v>11</v>
      </c>
      <c r="D262" s="8" t="s">
        <v>104</v>
      </c>
      <c r="E262" s="8" t="s">
        <v>172</v>
      </c>
      <c r="F262" s="11" t="s">
        <v>735</v>
      </c>
      <c r="G262" s="35">
        <v>0</v>
      </c>
      <c r="H262" s="6">
        <v>0</v>
      </c>
      <c r="I262" s="57">
        <f t="shared" si="8"/>
        <v>344868.4000000002</v>
      </c>
      <c r="J262" s="35">
        <v>184.09</v>
      </c>
      <c r="K262" s="6">
        <v>0</v>
      </c>
      <c r="L262" s="57">
        <f t="shared" si="9"/>
        <v>-289.02</v>
      </c>
    </row>
    <row r="263" spans="1:12">
      <c r="A263" s="9">
        <v>42004</v>
      </c>
      <c r="B263" s="8" t="s">
        <v>406</v>
      </c>
      <c r="C263" s="8" t="s">
        <v>65</v>
      </c>
      <c r="D263" s="8" t="s">
        <v>84</v>
      </c>
      <c r="E263" s="8" t="s">
        <v>418</v>
      </c>
      <c r="F263" s="11" t="s">
        <v>14</v>
      </c>
      <c r="G263" s="35">
        <v>1622.46</v>
      </c>
      <c r="H263" s="6">
        <v>0</v>
      </c>
      <c r="I263" s="57">
        <f t="shared" si="8"/>
        <v>343245.94000000018</v>
      </c>
      <c r="J263" s="35">
        <v>0</v>
      </c>
      <c r="K263" s="6">
        <v>0</v>
      </c>
      <c r="L263" s="57">
        <f t="shared" si="9"/>
        <v>-289.02</v>
      </c>
    </row>
    <row r="264" spans="1:12">
      <c r="A264" s="9">
        <v>42004</v>
      </c>
      <c r="B264" s="8" t="s">
        <v>7</v>
      </c>
      <c r="C264" s="8" t="s">
        <v>65</v>
      </c>
      <c r="D264" s="8" t="s">
        <v>434</v>
      </c>
      <c r="E264" s="8" t="s">
        <v>435</v>
      </c>
      <c r="F264" s="11" t="s">
        <v>14</v>
      </c>
      <c r="G264" s="35">
        <v>0</v>
      </c>
      <c r="H264" s="6">
        <v>440.71</v>
      </c>
      <c r="I264" s="57">
        <f t="shared" si="8"/>
        <v>343686.6500000002</v>
      </c>
      <c r="J264" s="35">
        <v>0</v>
      </c>
      <c r="K264" s="6">
        <v>0</v>
      </c>
      <c r="L264" s="57">
        <f t="shared" si="9"/>
        <v>-289.02</v>
      </c>
    </row>
    <row r="265" spans="1:12" s="66" customFormat="1">
      <c r="A265" s="65"/>
      <c r="F265" s="67"/>
      <c r="G265" s="68"/>
      <c r="H265" s="69"/>
      <c r="I265" s="70"/>
      <c r="J265" s="68"/>
      <c r="K265" s="69"/>
      <c r="L265" s="70"/>
    </row>
  </sheetData>
  <sortState ref="A208:AE233">
    <sortCondition ref="A208:A233"/>
  </sortState>
  <phoneticPr fontId="29" type="noConversion"/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I20" sqref="I20"/>
    </sheetView>
  </sheetViews>
  <sheetFormatPr baseColWidth="10" defaultRowHeight="15" x14ac:dyDescent="0"/>
  <cols>
    <col min="2" max="2" width="61.33203125" bestFit="1" customWidth="1"/>
    <col min="4" max="4" width="11.5" bestFit="1" customWidth="1"/>
    <col min="5" max="5" width="2.5" customWidth="1"/>
    <col min="10" max="10" width="11.5" bestFit="1" customWidth="1"/>
  </cols>
  <sheetData>
    <row r="1" spans="1:10">
      <c r="A1" s="126" t="s">
        <v>383</v>
      </c>
      <c r="B1" s="127"/>
      <c r="C1" s="127"/>
      <c r="D1" s="127"/>
      <c r="E1" s="61"/>
    </row>
    <row r="2" spans="1:10">
      <c r="A2" s="128" t="s">
        <v>258</v>
      </c>
      <c r="B2" s="129"/>
      <c r="C2" s="17"/>
      <c r="D2" s="24"/>
      <c r="E2" s="24"/>
    </row>
    <row r="3" spans="1:10">
      <c r="A3" s="128" t="s">
        <v>384</v>
      </c>
      <c r="B3" s="129"/>
      <c r="C3" s="13"/>
      <c r="D3" s="25"/>
      <c r="E3" s="25"/>
    </row>
    <row r="4" spans="1:10">
      <c r="A4" s="130"/>
      <c r="B4" s="130"/>
      <c r="C4" s="16"/>
      <c r="D4" s="36">
        <v>2014</v>
      </c>
      <c r="E4" s="36"/>
      <c r="F4" t="s">
        <v>566</v>
      </c>
      <c r="G4" t="s">
        <v>567</v>
      </c>
      <c r="H4" t="s">
        <v>568</v>
      </c>
      <c r="I4" t="s">
        <v>569</v>
      </c>
      <c r="J4" s="71">
        <v>2014</v>
      </c>
    </row>
    <row r="5" spans="1:10">
      <c r="A5" s="131" t="s">
        <v>73</v>
      </c>
      <c r="B5" s="132"/>
      <c r="C5" s="19"/>
      <c r="D5" s="26" t="s">
        <v>263</v>
      </c>
      <c r="E5" s="26"/>
      <c r="J5" s="71" t="s">
        <v>262</v>
      </c>
    </row>
    <row r="6" spans="1:10">
      <c r="A6" s="15"/>
      <c r="B6" s="20" t="s">
        <v>259</v>
      </c>
      <c r="C6" s="16"/>
      <c r="D6" s="26"/>
      <c r="E6" s="26"/>
    </row>
    <row r="7" spans="1:10">
      <c r="A7" s="15"/>
      <c r="B7" s="54" t="s">
        <v>385</v>
      </c>
      <c r="C7" s="16"/>
      <c r="D7" s="27">
        <f>15000 * 3</f>
        <v>45000</v>
      </c>
      <c r="E7" s="27"/>
      <c r="F7" s="62">
        <v>43880.73</v>
      </c>
      <c r="G7">
        <v>0</v>
      </c>
      <c r="H7">
        <v>0</v>
      </c>
      <c r="I7" s="62">
        <v>0</v>
      </c>
      <c r="J7" s="55">
        <f>SUM(F7:I7)</f>
        <v>43880.73</v>
      </c>
    </row>
    <row r="8" spans="1:10">
      <c r="A8" s="15"/>
      <c r="B8" s="54" t="s">
        <v>386</v>
      </c>
      <c r="C8" s="16"/>
      <c r="D8" s="27">
        <f>5000 *9</f>
        <v>45000</v>
      </c>
      <c r="E8" s="27"/>
      <c r="F8" s="8">
        <v>0</v>
      </c>
      <c r="G8">
        <v>33868.17</v>
      </c>
      <c r="H8">
        <v>31657.88</v>
      </c>
      <c r="I8" s="62">
        <v>15603.55</v>
      </c>
      <c r="J8" s="55">
        <f t="shared" ref="J8:J28" si="0">SUM(F8:I8)</f>
        <v>81129.600000000006</v>
      </c>
    </row>
    <row r="9" spans="1:10">
      <c r="A9" s="15"/>
      <c r="B9" s="21" t="s">
        <v>708</v>
      </c>
      <c r="C9" s="16"/>
      <c r="D9" s="27"/>
      <c r="E9" s="27"/>
      <c r="F9" s="8"/>
      <c r="I9" s="8">
        <v>-26197.93</v>
      </c>
      <c r="J9" s="55">
        <f t="shared" si="0"/>
        <v>-26197.93</v>
      </c>
    </row>
    <row r="10" spans="1:10">
      <c r="A10" s="15"/>
      <c r="B10" s="21"/>
      <c r="C10" s="16"/>
      <c r="D10" s="27"/>
      <c r="E10" s="27"/>
      <c r="F10" s="8"/>
      <c r="I10" s="8"/>
      <c r="J10" s="55"/>
    </row>
    <row r="11" spans="1:10">
      <c r="A11" s="15"/>
      <c r="B11" s="21" t="s">
        <v>387</v>
      </c>
      <c r="C11" s="16"/>
      <c r="D11" s="27">
        <v>49000</v>
      </c>
      <c r="E11" s="27"/>
      <c r="F11" s="8">
        <v>0</v>
      </c>
      <c r="H11">
        <v>49000</v>
      </c>
      <c r="I11" s="62"/>
      <c r="J11" s="55">
        <f t="shared" si="0"/>
        <v>49000</v>
      </c>
    </row>
    <row r="12" spans="1:10">
      <c r="A12" s="15"/>
      <c r="B12" s="21" t="s">
        <v>388</v>
      </c>
      <c r="C12" s="16"/>
      <c r="D12" s="27">
        <v>8000</v>
      </c>
      <c r="E12" s="27"/>
      <c r="F12" s="62">
        <v>1023.0799999999999</v>
      </c>
      <c r="G12">
        <v>1010.56</v>
      </c>
      <c r="H12">
        <v>1247.33</v>
      </c>
      <c r="I12" s="62">
        <v>1298.45</v>
      </c>
      <c r="J12" s="55">
        <f t="shared" si="0"/>
        <v>4579.42</v>
      </c>
    </row>
    <row r="13" spans="1:10">
      <c r="A13" s="15"/>
      <c r="B13" s="53"/>
      <c r="C13" s="16"/>
      <c r="D13" s="24"/>
      <c r="E13" s="24"/>
      <c r="J13" s="55">
        <f t="shared" si="0"/>
        <v>0</v>
      </c>
    </row>
    <row r="14" spans="1:10">
      <c r="A14" s="15"/>
      <c r="B14" s="21" t="s">
        <v>264</v>
      </c>
      <c r="C14" s="16"/>
      <c r="D14" s="28">
        <f>SUM(D6:D13)</f>
        <v>147000</v>
      </c>
      <c r="E14" s="24"/>
      <c r="F14" s="55">
        <f t="shared" ref="F14:I14" si="1">SUM(F7:F12)</f>
        <v>44903.810000000005</v>
      </c>
      <c r="G14" s="55">
        <f t="shared" si="1"/>
        <v>34878.729999999996</v>
      </c>
      <c r="H14" s="55">
        <f t="shared" si="1"/>
        <v>81905.210000000006</v>
      </c>
      <c r="I14" s="55">
        <f t="shared" si="1"/>
        <v>-9295.93</v>
      </c>
      <c r="J14" s="55">
        <f>SUM(J7:J12)</f>
        <v>152391.82000000004</v>
      </c>
    </row>
    <row r="15" spans="1:10">
      <c r="A15" s="15"/>
      <c r="B15" s="53"/>
      <c r="C15" s="16"/>
      <c r="D15" s="24"/>
      <c r="E15" s="24"/>
      <c r="J15" s="55">
        <f t="shared" si="0"/>
        <v>0</v>
      </c>
    </row>
    <row r="16" spans="1:10">
      <c r="A16" s="124" t="s">
        <v>260</v>
      </c>
      <c r="B16" s="125"/>
      <c r="C16" s="16"/>
      <c r="D16" s="24"/>
      <c r="E16" s="24"/>
      <c r="J16" s="55">
        <f t="shared" si="0"/>
        <v>0</v>
      </c>
    </row>
    <row r="17" spans="1:10">
      <c r="A17" s="14"/>
      <c r="B17" s="22"/>
      <c r="C17" s="16"/>
      <c r="D17" s="24"/>
      <c r="E17" s="24"/>
      <c r="J17" s="55">
        <f t="shared" si="0"/>
        <v>0</v>
      </c>
    </row>
    <row r="18" spans="1:10">
      <c r="A18" s="18"/>
      <c r="B18" s="23" t="s">
        <v>380</v>
      </c>
      <c r="C18" s="18"/>
      <c r="D18" s="26">
        <v>2000</v>
      </c>
      <c r="E18" s="26"/>
      <c r="F18">
        <v>0</v>
      </c>
      <c r="G18">
        <v>0</v>
      </c>
      <c r="H18">
        <v>1006.03</v>
      </c>
      <c r="I18">
        <v>0</v>
      </c>
      <c r="J18" s="55">
        <f t="shared" si="0"/>
        <v>1006.03</v>
      </c>
    </row>
    <row r="19" spans="1:10">
      <c r="A19" s="18"/>
      <c r="B19" s="23" t="s">
        <v>381</v>
      </c>
      <c r="C19" s="18"/>
      <c r="D19" s="26">
        <v>2500</v>
      </c>
      <c r="E19" s="26"/>
      <c r="F19">
        <v>63.16</v>
      </c>
      <c r="G19">
        <v>70.900000000000006</v>
      </c>
      <c r="H19">
        <v>1578.59</v>
      </c>
      <c r="I19">
        <v>335.59000000000003</v>
      </c>
      <c r="J19" s="55">
        <f t="shared" si="0"/>
        <v>2048.2399999999998</v>
      </c>
    </row>
    <row r="20" spans="1:10">
      <c r="A20" s="18"/>
      <c r="B20" s="23" t="s">
        <v>382</v>
      </c>
      <c r="C20" s="18"/>
      <c r="D20" s="26">
        <v>12000</v>
      </c>
      <c r="E20" s="26"/>
      <c r="F20">
        <v>5510.8300000000008</v>
      </c>
      <c r="G20">
        <v>3410.67</v>
      </c>
      <c r="H20">
        <v>2880.1</v>
      </c>
      <c r="I20">
        <v>3774.7999999999997</v>
      </c>
      <c r="J20" s="55">
        <f t="shared" si="0"/>
        <v>15576.4</v>
      </c>
    </row>
    <row r="21" spans="1:10">
      <c r="A21" s="18"/>
      <c r="B21" s="23" t="s">
        <v>74</v>
      </c>
      <c r="C21" s="18"/>
      <c r="D21" s="26">
        <v>20000</v>
      </c>
      <c r="E21" s="26"/>
      <c r="F21">
        <v>6078.46</v>
      </c>
      <c r="G21">
        <v>2295.6099999999997</v>
      </c>
      <c r="H21">
        <v>440.35</v>
      </c>
      <c r="I21">
        <v>1694.75</v>
      </c>
      <c r="J21" s="55">
        <f t="shared" si="0"/>
        <v>10509.17</v>
      </c>
    </row>
    <row r="22" spans="1:10">
      <c r="A22" s="18"/>
      <c r="B22" s="23" t="s">
        <v>76</v>
      </c>
      <c r="C22" s="18"/>
      <c r="D22" s="26">
        <v>1000</v>
      </c>
      <c r="E22" s="26"/>
      <c r="F22">
        <v>279.15000000000003</v>
      </c>
      <c r="G22">
        <v>211.05</v>
      </c>
      <c r="H22">
        <v>232.32</v>
      </c>
      <c r="I22">
        <v>602.91</v>
      </c>
      <c r="J22" s="55">
        <f t="shared" si="0"/>
        <v>1325.4299999999998</v>
      </c>
    </row>
    <row r="23" spans="1:10">
      <c r="A23" s="18"/>
      <c r="B23" s="23" t="s">
        <v>391</v>
      </c>
      <c r="C23" s="18"/>
      <c r="D23" s="26">
        <v>5000</v>
      </c>
      <c r="E23" s="26"/>
      <c r="F23">
        <v>0</v>
      </c>
      <c r="G23">
        <v>572.0200000000001</v>
      </c>
      <c r="H23">
        <v>0</v>
      </c>
      <c r="I23">
        <v>444.13</v>
      </c>
      <c r="J23" s="55">
        <f t="shared" si="0"/>
        <v>1016.1500000000001</v>
      </c>
    </row>
    <row r="24" spans="1:10">
      <c r="A24" s="18"/>
      <c r="B24" s="23" t="s">
        <v>83</v>
      </c>
      <c r="C24" s="18"/>
      <c r="D24" s="26">
        <v>49000</v>
      </c>
      <c r="E24" s="26"/>
      <c r="F24">
        <v>6400</v>
      </c>
      <c r="G24" s="84">
        <v>8645.51</v>
      </c>
      <c r="H24" s="85">
        <v>10753.95</v>
      </c>
      <c r="I24">
        <v>12266.57</v>
      </c>
      <c r="J24" s="55">
        <f t="shared" si="0"/>
        <v>38066.03</v>
      </c>
    </row>
    <row r="25" spans="1:10">
      <c r="A25" s="18"/>
      <c r="B25" s="23" t="s">
        <v>256</v>
      </c>
      <c r="C25" s="18"/>
      <c r="D25" s="26">
        <v>1000</v>
      </c>
      <c r="E25" s="26"/>
      <c r="F25">
        <v>0</v>
      </c>
      <c r="G25">
        <v>0</v>
      </c>
      <c r="H25">
        <v>400</v>
      </c>
      <c r="I25">
        <v>140</v>
      </c>
      <c r="J25" s="55">
        <f t="shared" si="0"/>
        <v>540</v>
      </c>
    </row>
    <row r="26" spans="1:10">
      <c r="A26" s="18"/>
      <c r="B26" s="23" t="s">
        <v>392</v>
      </c>
      <c r="C26" s="18"/>
      <c r="D26" s="26">
        <v>5000</v>
      </c>
      <c r="E26" s="26"/>
      <c r="F26">
        <v>380</v>
      </c>
      <c r="G26">
        <v>822.08999999999992</v>
      </c>
      <c r="H26">
        <v>0</v>
      </c>
      <c r="I26">
        <v>761.17000000000007</v>
      </c>
      <c r="J26" s="55">
        <f t="shared" si="0"/>
        <v>1963.26</v>
      </c>
    </row>
    <row r="27" spans="1:10">
      <c r="A27" s="18"/>
      <c r="B27" s="23" t="s">
        <v>393</v>
      </c>
      <c r="C27" s="18"/>
      <c r="D27" s="26">
        <v>7500</v>
      </c>
      <c r="E27" s="26"/>
      <c r="F27">
        <v>0</v>
      </c>
      <c r="G27">
        <v>0</v>
      </c>
      <c r="H27">
        <v>0</v>
      </c>
      <c r="I27">
        <v>0</v>
      </c>
      <c r="J27" s="55">
        <f t="shared" si="0"/>
        <v>0</v>
      </c>
    </row>
    <row r="28" spans="1:10">
      <c r="A28" s="18"/>
      <c r="B28" s="23" t="s">
        <v>394</v>
      </c>
      <c r="C28" s="18"/>
      <c r="D28" s="26">
        <v>7500</v>
      </c>
      <c r="E28" s="26"/>
      <c r="F28">
        <v>2500</v>
      </c>
      <c r="G28">
        <v>1000</v>
      </c>
      <c r="H28">
        <v>500</v>
      </c>
      <c r="I28">
        <v>0</v>
      </c>
      <c r="J28" s="55">
        <f t="shared" si="0"/>
        <v>4000</v>
      </c>
    </row>
    <row r="29" spans="1:10">
      <c r="A29" s="18"/>
      <c r="B29" s="23" t="s">
        <v>600</v>
      </c>
      <c r="C29" s="18"/>
      <c r="D29" s="26"/>
      <c r="E29" s="26"/>
      <c r="F29">
        <v>0</v>
      </c>
      <c r="G29">
        <v>0</v>
      </c>
      <c r="H29" s="62">
        <v>0</v>
      </c>
      <c r="I29">
        <v>0</v>
      </c>
      <c r="J29" s="55">
        <f>SUM(F29:I29)</f>
        <v>0</v>
      </c>
    </row>
    <row r="30" spans="1:10">
      <c r="A30" s="18"/>
      <c r="B30" s="23" t="s">
        <v>486</v>
      </c>
      <c r="C30" s="18"/>
      <c r="D30" s="26">
        <v>0</v>
      </c>
      <c r="E30" s="26"/>
      <c r="F30">
        <v>0</v>
      </c>
      <c r="G30">
        <v>459.69000000000005</v>
      </c>
      <c r="H30">
        <v>0</v>
      </c>
      <c r="I30">
        <v>0</v>
      </c>
      <c r="J30" s="55">
        <f>SUM(F30:I30)</f>
        <v>459.69000000000005</v>
      </c>
    </row>
    <row r="31" spans="1:10">
      <c r="A31" s="18"/>
      <c r="B31" s="23"/>
      <c r="C31" s="18"/>
      <c r="D31" s="26"/>
      <c r="E31" s="26"/>
    </row>
    <row r="32" spans="1:10">
      <c r="A32" s="18"/>
      <c r="B32" s="23" t="s">
        <v>390</v>
      </c>
      <c r="C32" s="18"/>
      <c r="D32" s="26">
        <v>34500</v>
      </c>
      <c r="E32" s="26"/>
    </row>
    <row r="34" spans="3:10">
      <c r="C34" t="s">
        <v>389</v>
      </c>
      <c r="D34" s="55">
        <f>SUM(D18:D32)</f>
        <v>147000</v>
      </c>
      <c r="E34" s="55"/>
      <c r="F34" s="55">
        <f t="shared" ref="F34:I34" si="2">SUM(F18:F30)</f>
        <v>21211.599999999999</v>
      </c>
      <c r="G34" s="55">
        <f t="shared" si="2"/>
        <v>17487.54</v>
      </c>
      <c r="H34" s="55">
        <f t="shared" si="2"/>
        <v>17791.34</v>
      </c>
      <c r="I34" s="55">
        <f t="shared" si="2"/>
        <v>20019.919999999998</v>
      </c>
      <c r="J34" s="55">
        <f>SUM(J18:J30)</f>
        <v>76510.399999999994</v>
      </c>
    </row>
  </sheetData>
  <mergeCells count="6">
    <mergeCell ref="A16:B16"/>
    <mergeCell ref="A1:D1"/>
    <mergeCell ref="A2:B2"/>
    <mergeCell ref="A3:B3"/>
    <mergeCell ref="A4:B4"/>
    <mergeCell ref="A5:B5"/>
  </mergeCells>
  <dataValidations disablePrompts="1" count="2">
    <dataValidation type="decimal" allowBlank="1" showInputMessage="1" showErrorMessage="1" error="Please enter an amount between -10,000,000 and 10,000,000." sqref="D7:E13 D2:E4 D15:E32">
      <formula1>-10000000</formula1>
      <formula2>10000000</formula2>
    </dataValidation>
    <dataValidation allowBlank="1" showInputMessage="1" showErrorMessage="1" error="Please enter an amount between -10,000,000 and 10,000,000." sqref="D14:E14"/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4" workbookViewId="0">
      <selection activeCell="E40" sqref="E40"/>
    </sheetView>
  </sheetViews>
  <sheetFormatPr baseColWidth="10" defaultRowHeight="15" x14ac:dyDescent="0"/>
  <cols>
    <col min="1" max="1" width="40.33203125" bestFit="1" customWidth="1"/>
    <col min="2" max="2" width="6.5" bestFit="1" customWidth="1"/>
    <col min="3" max="3" width="14" bestFit="1" customWidth="1"/>
    <col min="4" max="4" width="2.6640625" customWidth="1"/>
    <col min="5" max="5" width="11.5" bestFit="1" customWidth="1"/>
    <col min="6" max="6" width="2.6640625" customWidth="1"/>
    <col min="7" max="7" width="11.33203125" bestFit="1" customWidth="1"/>
  </cols>
  <sheetData>
    <row r="1" spans="1:8" ht="21">
      <c r="A1" s="133" t="s">
        <v>710</v>
      </c>
      <c r="B1" s="133"/>
      <c r="C1" s="133"/>
      <c r="D1" s="133"/>
      <c r="E1" s="133"/>
      <c r="F1" s="133"/>
      <c r="G1" s="133"/>
      <c r="H1" s="123"/>
    </row>
    <row r="2" spans="1:8">
      <c r="A2" s="136" t="s">
        <v>258</v>
      </c>
      <c r="B2" s="136"/>
      <c r="C2" s="136"/>
      <c r="D2" s="136"/>
      <c r="E2" s="136"/>
      <c r="F2" s="136"/>
      <c r="G2" s="136"/>
      <c r="H2" s="122"/>
    </row>
    <row r="3" spans="1:8">
      <c r="A3" s="136" t="s">
        <v>384</v>
      </c>
      <c r="B3" s="136"/>
      <c r="C3" s="136"/>
      <c r="D3" s="136"/>
      <c r="E3" s="136"/>
      <c r="F3" s="136"/>
      <c r="G3" s="136"/>
      <c r="H3" s="122"/>
    </row>
    <row r="4" spans="1:8">
      <c r="A4" s="134"/>
      <c r="B4" s="113"/>
      <c r="C4" s="115">
        <v>2014</v>
      </c>
      <c r="D4" s="115"/>
      <c r="E4" s="116">
        <v>2014</v>
      </c>
      <c r="F4" s="121"/>
      <c r="G4" s="120"/>
    </row>
    <row r="5" spans="1:8">
      <c r="A5" s="134"/>
      <c r="B5" s="114"/>
      <c r="C5" s="117" t="s">
        <v>263</v>
      </c>
      <c r="D5" s="117"/>
      <c r="E5" s="116" t="s">
        <v>262</v>
      </c>
      <c r="F5" s="121"/>
      <c r="G5" s="120"/>
    </row>
    <row r="6" spans="1:8">
      <c r="A6" s="20"/>
      <c r="B6" s="16"/>
      <c r="C6" s="26"/>
      <c r="D6" s="26"/>
    </row>
    <row r="7" spans="1:8">
      <c r="A7" s="54" t="s">
        <v>712</v>
      </c>
      <c r="B7" s="16"/>
      <c r="C7" s="27">
        <f>15000 * 3</f>
        <v>45000</v>
      </c>
      <c r="D7" s="27"/>
      <c r="E7" s="55">
        <v>43880.73</v>
      </c>
      <c r="F7" s="55"/>
    </row>
    <row r="8" spans="1:8">
      <c r="A8" s="54" t="s">
        <v>713</v>
      </c>
      <c r="B8" s="16"/>
      <c r="C8" s="27">
        <f>5000 *9</f>
        <v>45000</v>
      </c>
      <c r="D8" s="27"/>
      <c r="E8" s="55">
        <v>54931.670000000006</v>
      </c>
      <c r="F8" s="55"/>
    </row>
    <row r="9" spans="1:8">
      <c r="A9" s="54"/>
      <c r="B9" s="16"/>
      <c r="C9" s="27"/>
      <c r="D9" s="27"/>
      <c r="E9" s="55"/>
      <c r="F9" s="55"/>
    </row>
    <row r="10" spans="1:8">
      <c r="A10" s="54" t="s">
        <v>714</v>
      </c>
      <c r="B10" s="16"/>
      <c r="C10" s="27">
        <v>49000</v>
      </c>
      <c r="D10" s="27"/>
      <c r="E10" s="55">
        <v>49000</v>
      </c>
      <c r="F10" s="55"/>
    </row>
    <row r="11" spans="1:8">
      <c r="A11" s="54" t="s">
        <v>261</v>
      </c>
      <c r="B11" s="16"/>
      <c r="C11" s="27">
        <v>8000</v>
      </c>
      <c r="D11" s="27"/>
      <c r="E11" s="55">
        <v>4579.42</v>
      </c>
      <c r="F11" s="55"/>
    </row>
    <row r="12" spans="1:8">
      <c r="A12" s="79"/>
      <c r="B12" s="74"/>
      <c r="C12" s="75"/>
      <c r="D12" s="75"/>
      <c r="E12" s="73"/>
      <c r="F12" s="73"/>
      <c r="G12" s="72"/>
    </row>
    <row r="13" spans="1:8">
      <c r="A13" s="54" t="s">
        <v>711</v>
      </c>
      <c r="B13" s="16"/>
      <c r="C13" s="24">
        <f>SUM(C6:C12)</f>
        <v>147000</v>
      </c>
      <c r="D13" s="24"/>
      <c r="E13" s="55">
        <v>152391.82000000004</v>
      </c>
      <c r="F13" s="55"/>
    </row>
    <row r="14" spans="1:8">
      <c r="A14" s="54"/>
      <c r="B14" s="16"/>
      <c r="C14" s="24"/>
      <c r="D14" s="24"/>
      <c r="E14" s="55"/>
      <c r="F14" s="55"/>
    </row>
    <row r="15" spans="1:8">
      <c r="A15" s="135"/>
      <c r="B15" s="113"/>
      <c r="C15" s="118"/>
      <c r="D15" s="118"/>
      <c r="E15" s="119"/>
      <c r="F15" s="119"/>
      <c r="G15" s="120"/>
    </row>
    <row r="16" spans="1:8">
      <c r="A16" s="135"/>
      <c r="B16" s="113"/>
      <c r="C16" s="118"/>
      <c r="D16" s="118"/>
      <c r="E16" s="119"/>
      <c r="F16" s="119"/>
      <c r="G16" s="120"/>
    </row>
    <row r="17" spans="1:8">
      <c r="A17" s="22"/>
      <c r="B17" s="16"/>
      <c r="C17" s="24"/>
      <c r="D17" s="24"/>
      <c r="E17" s="55"/>
      <c r="F17" s="55"/>
    </row>
    <row r="18" spans="1:8">
      <c r="A18" s="76" t="s">
        <v>380</v>
      </c>
      <c r="B18" s="18"/>
      <c r="C18" s="26">
        <v>2000</v>
      </c>
      <c r="D18" s="26"/>
      <c r="E18" s="55">
        <v>1006.03</v>
      </c>
      <c r="F18" s="55"/>
      <c r="G18" s="81">
        <f t="shared" ref="G18:G38" si="0">C18-E18</f>
        <v>993.97</v>
      </c>
    </row>
    <row r="19" spans="1:8">
      <c r="A19" s="76" t="s">
        <v>381</v>
      </c>
      <c r="B19" s="18"/>
      <c r="C19" s="26">
        <v>2500</v>
      </c>
      <c r="D19" s="26"/>
      <c r="E19" s="55">
        <v>2048.2399999999998</v>
      </c>
      <c r="F19" s="55"/>
      <c r="G19" s="81">
        <f t="shared" si="0"/>
        <v>451.76000000000022</v>
      </c>
    </row>
    <row r="20" spans="1:8">
      <c r="A20" s="76" t="s">
        <v>382</v>
      </c>
      <c r="B20" s="18"/>
      <c r="C20" s="26">
        <v>12000</v>
      </c>
      <c r="D20" s="26"/>
      <c r="E20" s="55">
        <v>15576.399999999998</v>
      </c>
      <c r="F20" s="55"/>
      <c r="G20" s="82">
        <f t="shared" si="0"/>
        <v>-3576.3999999999978</v>
      </c>
    </row>
    <row r="21" spans="1:8">
      <c r="A21" s="86" t="s">
        <v>214</v>
      </c>
      <c r="B21" s="104"/>
      <c r="C21" s="105"/>
      <c r="D21" s="105"/>
      <c r="E21" s="89">
        <v>696.63999999999965</v>
      </c>
      <c r="F21" s="89"/>
      <c r="G21" s="106"/>
    </row>
    <row r="22" spans="1:8">
      <c r="A22" s="92" t="s">
        <v>730</v>
      </c>
      <c r="B22" s="107"/>
      <c r="C22" s="108"/>
      <c r="D22" s="108"/>
      <c r="E22" s="95">
        <v>6148.6899999999987</v>
      </c>
      <c r="F22" s="95"/>
      <c r="G22" s="109"/>
    </row>
    <row r="23" spans="1:8">
      <c r="A23" s="92" t="s">
        <v>561</v>
      </c>
      <c r="B23" s="107"/>
      <c r="C23" s="108"/>
      <c r="D23" s="108"/>
      <c r="E23" s="95">
        <v>1055.97</v>
      </c>
      <c r="F23" s="95"/>
      <c r="G23" s="109"/>
    </row>
    <row r="24" spans="1:8">
      <c r="A24" s="92" t="s">
        <v>731</v>
      </c>
      <c r="B24" s="107"/>
      <c r="C24" s="108"/>
      <c r="D24" s="108"/>
      <c r="E24" s="95">
        <v>3564.2</v>
      </c>
      <c r="F24" s="95"/>
      <c r="G24" s="109"/>
    </row>
    <row r="25" spans="1:8">
      <c r="A25" s="92" t="s">
        <v>732</v>
      </c>
      <c r="B25" s="107"/>
      <c r="C25" s="108"/>
      <c r="D25" s="108"/>
      <c r="E25" s="95">
        <v>1844.8200000000002</v>
      </c>
      <c r="F25" s="95"/>
      <c r="G25" s="109"/>
    </row>
    <row r="26" spans="1:8">
      <c r="A26" s="98" t="s">
        <v>733</v>
      </c>
      <c r="B26" s="110"/>
      <c r="C26" s="111"/>
      <c r="D26" s="111"/>
      <c r="E26" s="101">
        <v>2266.0800000000008</v>
      </c>
      <c r="F26" s="101"/>
      <c r="G26" s="112"/>
      <c r="H26" s="55"/>
    </row>
    <row r="27" spans="1:8">
      <c r="A27" s="76" t="s">
        <v>74</v>
      </c>
      <c r="B27" s="18"/>
      <c r="C27" s="26">
        <v>20000</v>
      </c>
      <c r="D27" s="26"/>
      <c r="E27" s="55">
        <v>10509.17</v>
      </c>
      <c r="F27" s="55"/>
      <c r="G27" s="81">
        <f t="shared" si="0"/>
        <v>9490.83</v>
      </c>
    </row>
    <row r="28" spans="1:8">
      <c r="A28" s="76" t="s">
        <v>76</v>
      </c>
      <c r="B28" s="18"/>
      <c r="C28" s="26">
        <v>1000</v>
      </c>
      <c r="D28" s="26"/>
      <c r="E28" s="55">
        <v>1325.43</v>
      </c>
      <c r="F28" s="55"/>
      <c r="G28" s="82">
        <f t="shared" si="0"/>
        <v>-325.43000000000006</v>
      </c>
    </row>
    <row r="29" spans="1:8">
      <c r="A29" s="86" t="s">
        <v>727</v>
      </c>
      <c r="B29" s="87"/>
      <c r="C29" s="88"/>
      <c r="D29" s="88"/>
      <c r="E29" s="89">
        <v>343.31</v>
      </c>
      <c r="F29" s="90"/>
      <c r="G29" s="91"/>
    </row>
    <row r="30" spans="1:8">
      <c r="A30" s="92" t="s">
        <v>729</v>
      </c>
      <c r="B30" s="93"/>
      <c r="C30" s="94"/>
      <c r="D30" s="94"/>
      <c r="E30" s="95">
        <v>871.29999999999984</v>
      </c>
      <c r="F30" s="96"/>
      <c r="G30" s="97"/>
    </row>
    <row r="31" spans="1:8">
      <c r="A31" s="98" t="s">
        <v>728</v>
      </c>
      <c r="B31" s="99"/>
      <c r="C31" s="100"/>
      <c r="D31" s="100"/>
      <c r="E31" s="101">
        <v>110.82</v>
      </c>
      <c r="F31" s="102"/>
      <c r="G31" s="103"/>
    </row>
    <row r="32" spans="1:8">
      <c r="A32" s="76" t="s">
        <v>391</v>
      </c>
      <c r="B32" s="18"/>
      <c r="C32" s="26">
        <v>5000</v>
      </c>
      <c r="D32" s="26"/>
      <c r="E32" s="55">
        <v>1016.1500000000001</v>
      </c>
      <c r="F32" s="55"/>
      <c r="G32" s="81">
        <f t="shared" si="0"/>
        <v>3983.85</v>
      </c>
    </row>
    <row r="33" spans="1:7">
      <c r="A33" s="76" t="s">
        <v>83</v>
      </c>
      <c r="B33" s="18"/>
      <c r="C33" s="26">
        <v>49000</v>
      </c>
      <c r="D33" s="26"/>
      <c r="E33" s="55">
        <v>38066.03</v>
      </c>
      <c r="F33" s="55"/>
      <c r="G33" s="81">
        <f t="shared" si="0"/>
        <v>10933.970000000001</v>
      </c>
    </row>
    <row r="34" spans="1:7">
      <c r="A34" s="76" t="s">
        <v>256</v>
      </c>
      <c r="B34" s="18"/>
      <c r="C34" s="26">
        <v>1000</v>
      </c>
      <c r="D34" s="26"/>
      <c r="E34" s="55">
        <v>540</v>
      </c>
      <c r="F34" s="55"/>
      <c r="G34" s="81">
        <f t="shared" si="0"/>
        <v>460</v>
      </c>
    </row>
    <row r="35" spans="1:7">
      <c r="A35" s="76" t="s">
        <v>392</v>
      </c>
      <c r="B35" s="18"/>
      <c r="C35" s="26">
        <v>5000</v>
      </c>
      <c r="D35" s="26"/>
      <c r="E35" s="55">
        <v>1963.26</v>
      </c>
      <c r="F35" s="55"/>
      <c r="G35" s="81">
        <f t="shared" si="0"/>
        <v>3036.74</v>
      </c>
    </row>
    <row r="36" spans="1:7">
      <c r="A36" s="76" t="s">
        <v>393</v>
      </c>
      <c r="B36" s="18"/>
      <c r="C36" s="26">
        <v>7500</v>
      </c>
      <c r="D36" s="26"/>
      <c r="E36" s="55">
        <v>0</v>
      </c>
      <c r="F36" s="55"/>
      <c r="G36" s="81">
        <f t="shared" si="0"/>
        <v>7500</v>
      </c>
    </row>
    <row r="37" spans="1:7">
      <c r="A37" s="76" t="s">
        <v>394</v>
      </c>
      <c r="B37" s="18"/>
      <c r="C37" s="26">
        <v>7500</v>
      </c>
      <c r="D37" s="26"/>
      <c r="E37" s="55">
        <v>4000</v>
      </c>
      <c r="F37" s="55"/>
      <c r="G37" s="81">
        <f t="shared" si="0"/>
        <v>3500</v>
      </c>
    </row>
    <row r="38" spans="1:7">
      <c r="A38" s="76" t="s">
        <v>486</v>
      </c>
      <c r="B38" s="18"/>
      <c r="C38" s="26">
        <v>0</v>
      </c>
      <c r="D38" s="26"/>
      <c r="E38" s="55">
        <v>459.69000000000005</v>
      </c>
      <c r="F38" s="55"/>
      <c r="G38" s="82">
        <f t="shared" si="0"/>
        <v>-459.69000000000005</v>
      </c>
    </row>
    <row r="39" spans="1:7">
      <c r="A39" s="76"/>
      <c r="B39" s="18"/>
      <c r="C39" s="26"/>
      <c r="D39" s="26"/>
      <c r="E39" s="55"/>
      <c r="F39" s="55"/>
      <c r="G39" s="80"/>
    </row>
    <row r="40" spans="1:7">
      <c r="A40" s="76" t="s">
        <v>390</v>
      </c>
      <c r="B40" s="18"/>
      <c r="C40" s="26">
        <v>34500</v>
      </c>
      <c r="D40" s="26"/>
      <c r="E40" s="55">
        <f>E13-E42</f>
        <v>75881.420000000042</v>
      </c>
      <c r="F40" s="55"/>
      <c r="G40" s="81">
        <f>E40-C40</f>
        <v>41381.420000000042</v>
      </c>
    </row>
    <row r="41" spans="1:7">
      <c r="A41" s="77"/>
      <c r="B41" s="72"/>
      <c r="C41" s="73"/>
      <c r="D41" s="73"/>
      <c r="E41" s="73"/>
      <c r="F41" s="73"/>
      <c r="G41" s="72"/>
    </row>
    <row r="42" spans="1:7">
      <c r="A42" s="78" t="s">
        <v>709</v>
      </c>
      <c r="C42" s="55">
        <f>SUM(C18:C40)</f>
        <v>147000</v>
      </c>
      <c r="D42" s="55"/>
      <c r="E42" s="55">
        <f>SUM(E18+E19+E20+E27+E28+E32+E33+E34+E35+E37+E38)</f>
        <v>76510.399999999994</v>
      </c>
      <c r="F42" s="55"/>
    </row>
    <row r="44" spans="1:7">
      <c r="E44" s="55"/>
    </row>
  </sheetData>
  <mergeCells count="5">
    <mergeCell ref="A1:G1"/>
    <mergeCell ref="A4:A5"/>
    <mergeCell ref="A15:A16"/>
    <mergeCell ref="A2:G2"/>
    <mergeCell ref="A3:G3"/>
  </mergeCells>
  <dataValidations count="2">
    <dataValidation allowBlank="1" showInputMessage="1" showErrorMessage="1" error="Please enter an amount between -10,000,000 and 10,000,000." sqref="C13:D14"/>
    <dataValidation type="decimal" allowBlank="1" showInputMessage="1" showErrorMessage="1" error="Please enter an amount between -10,000,000 and 10,000,000." sqref="C15:D40 C7:D12 C4:D4">
      <formula1>-10000000</formula1>
      <formula2>10000000</formula2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I1" workbookViewId="0">
      <selection activeCell="O3" sqref="O3"/>
    </sheetView>
  </sheetViews>
  <sheetFormatPr baseColWidth="10" defaultRowHeight="15" x14ac:dyDescent="0"/>
  <cols>
    <col min="2" max="2" width="36" bestFit="1" customWidth="1"/>
    <col min="4" max="4" width="25.5" bestFit="1" customWidth="1"/>
    <col min="5" max="5" width="27.5" bestFit="1" customWidth="1"/>
    <col min="9" max="9" width="11.6640625" bestFit="1" customWidth="1"/>
    <col min="14" max="14" width="40.33203125" bestFit="1" customWidth="1"/>
  </cols>
  <sheetData>
    <row r="1" spans="1:15" s="8" customFormat="1">
      <c r="A1" s="9">
        <v>41674</v>
      </c>
      <c r="B1" s="8" t="s">
        <v>441</v>
      </c>
      <c r="C1" s="8" t="s">
        <v>65</v>
      </c>
      <c r="D1" s="8" t="s">
        <v>442</v>
      </c>
      <c r="E1" s="8" t="s">
        <v>443</v>
      </c>
      <c r="F1" s="11" t="s">
        <v>447</v>
      </c>
      <c r="G1" s="35">
        <v>2500</v>
      </c>
      <c r="H1" s="6">
        <v>0</v>
      </c>
      <c r="I1" s="57">
        <v>258982.21999999997</v>
      </c>
      <c r="J1" s="35">
        <v>0</v>
      </c>
      <c r="K1" s="6">
        <v>0</v>
      </c>
      <c r="L1" s="57">
        <v>-142.81</v>
      </c>
      <c r="N1" s="23" t="s">
        <v>380</v>
      </c>
      <c r="O1" s="8">
        <v>0</v>
      </c>
    </row>
    <row r="2" spans="1:15" s="8" customFormat="1">
      <c r="A2" s="9">
        <v>41654</v>
      </c>
      <c r="B2" s="8" t="s">
        <v>406</v>
      </c>
      <c r="C2" s="8" t="s">
        <v>65</v>
      </c>
      <c r="D2" s="8" t="s">
        <v>407</v>
      </c>
      <c r="E2" s="8" t="s">
        <v>74</v>
      </c>
      <c r="F2" s="11" t="s">
        <v>14</v>
      </c>
      <c r="G2" s="35">
        <v>1100.3499999999999</v>
      </c>
      <c r="H2" s="6">
        <v>0</v>
      </c>
      <c r="I2" s="57">
        <v>254916.05999999997</v>
      </c>
      <c r="J2" s="35">
        <v>0</v>
      </c>
      <c r="K2" s="6">
        <v>0</v>
      </c>
      <c r="L2" s="57">
        <v>0</v>
      </c>
      <c r="N2" s="23" t="s">
        <v>381</v>
      </c>
      <c r="O2" s="62">
        <f>J29</f>
        <v>63.16</v>
      </c>
    </row>
    <row r="3" spans="1:15" s="8" customFormat="1">
      <c r="A3" s="9">
        <v>41669</v>
      </c>
      <c r="B3" s="8" t="s">
        <v>406</v>
      </c>
      <c r="C3" s="8" t="s">
        <v>65</v>
      </c>
      <c r="D3" s="8" t="s">
        <v>407</v>
      </c>
      <c r="E3" s="8" t="s">
        <v>74</v>
      </c>
      <c r="F3" s="11" t="s">
        <v>14</v>
      </c>
      <c r="G3" s="35">
        <v>2086.12</v>
      </c>
      <c r="H3" s="6">
        <v>0</v>
      </c>
      <c r="I3" s="57">
        <v>261649.77999999997</v>
      </c>
      <c r="J3" s="35">
        <v>0</v>
      </c>
      <c r="K3" s="6">
        <v>0</v>
      </c>
      <c r="L3" s="57">
        <v>-109.48</v>
      </c>
      <c r="N3" s="23" t="s">
        <v>382</v>
      </c>
      <c r="O3" s="62">
        <f>SUM(G8+G9+G10+J30+G31+G32+J33+J34+G35+J36+J37+G38+J39+J40)</f>
        <v>5510.8300000000008</v>
      </c>
    </row>
    <row r="4" spans="1:15" s="8" customFormat="1">
      <c r="A4" s="9">
        <v>41670</v>
      </c>
      <c r="B4" s="8" t="s">
        <v>406</v>
      </c>
      <c r="C4" s="8" t="s">
        <v>65</v>
      </c>
      <c r="D4" s="8" t="s">
        <v>407</v>
      </c>
      <c r="E4" s="8" t="s">
        <v>74</v>
      </c>
      <c r="F4" s="11" t="s">
        <v>14</v>
      </c>
      <c r="G4" s="35">
        <v>57.49</v>
      </c>
      <c r="H4" s="6">
        <v>0</v>
      </c>
      <c r="I4" s="57">
        <v>261592.28999999998</v>
      </c>
      <c r="J4" s="35">
        <v>0</v>
      </c>
      <c r="K4" s="6">
        <v>0</v>
      </c>
      <c r="L4" s="57">
        <v>-109.48</v>
      </c>
      <c r="N4" s="23" t="s">
        <v>74</v>
      </c>
      <c r="O4" s="62">
        <f>SUM(G2:G7)</f>
        <v>6078.46</v>
      </c>
    </row>
    <row r="5" spans="1:15" s="8" customFormat="1">
      <c r="A5" s="9">
        <v>41682</v>
      </c>
      <c r="B5" s="8" t="s">
        <v>406</v>
      </c>
      <c r="C5" s="8" t="s">
        <v>65</v>
      </c>
      <c r="D5" s="8" t="s">
        <v>407</v>
      </c>
      <c r="E5" s="8" t="s">
        <v>74</v>
      </c>
      <c r="F5" s="11" t="s">
        <v>14</v>
      </c>
      <c r="G5" s="35">
        <v>1224.1300000000001</v>
      </c>
      <c r="H5" s="6">
        <v>0</v>
      </c>
      <c r="I5" s="57">
        <v>256814.62999999998</v>
      </c>
      <c r="J5" s="35">
        <v>0</v>
      </c>
      <c r="K5" s="6">
        <v>0</v>
      </c>
      <c r="L5" s="57">
        <v>-173.58</v>
      </c>
      <c r="N5" s="23" t="s">
        <v>76</v>
      </c>
      <c r="O5" s="62">
        <f>SUM(J44:J51)</f>
        <v>279.15000000000003</v>
      </c>
    </row>
    <row r="6" spans="1:15" s="8" customFormat="1">
      <c r="A6" s="9">
        <v>41696</v>
      </c>
      <c r="B6" s="8" t="s">
        <v>406</v>
      </c>
      <c r="C6" s="8" t="s">
        <v>65</v>
      </c>
      <c r="D6" s="8" t="s">
        <v>407</v>
      </c>
      <c r="E6" s="8" t="s">
        <v>74</v>
      </c>
      <c r="F6" s="11" t="s">
        <v>14</v>
      </c>
      <c r="G6" s="35">
        <v>981.05</v>
      </c>
      <c r="H6" s="6">
        <v>0</v>
      </c>
      <c r="I6" s="57">
        <v>255660</v>
      </c>
      <c r="J6" s="35">
        <v>0</v>
      </c>
      <c r="K6" s="6">
        <v>0</v>
      </c>
      <c r="L6" s="57">
        <v>0</v>
      </c>
      <c r="N6" s="23" t="s">
        <v>391</v>
      </c>
      <c r="O6" s="8">
        <v>0</v>
      </c>
    </row>
    <row r="7" spans="1:15" s="8" customFormat="1">
      <c r="A7" s="9">
        <v>41710</v>
      </c>
      <c r="B7" s="8" t="s">
        <v>406</v>
      </c>
      <c r="C7" s="8" t="s">
        <v>65</v>
      </c>
      <c r="D7" s="8" t="s">
        <v>407</v>
      </c>
      <c r="E7" s="8" t="s">
        <v>74</v>
      </c>
      <c r="F7" s="11" t="s">
        <v>14</v>
      </c>
      <c r="G7" s="35">
        <v>629.32000000000005</v>
      </c>
      <c r="H7" s="6">
        <v>0</v>
      </c>
      <c r="I7" s="57">
        <v>269450.38</v>
      </c>
      <c r="J7" s="35">
        <v>0</v>
      </c>
      <c r="K7" s="6">
        <v>0</v>
      </c>
      <c r="L7" s="57">
        <v>-176.46</v>
      </c>
      <c r="N7" s="23" t="s">
        <v>83</v>
      </c>
      <c r="O7" s="62">
        <f>SUM(G17:G28)</f>
        <v>6400</v>
      </c>
    </row>
    <row r="8" spans="1:15" s="8" customFormat="1">
      <c r="A8" s="9">
        <v>41649</v>
      </c>
      <c r="B8" s="8" t="s">
        <v>402</v>
      </c>
      <c r="C8" s="8" t="s">
        <v>65</v>
      </c>
      <c r="D8" s="8" t="s">
        <v>403</v>
      </c>
      <c r="E8" s="8" t="s">
        <v>214</v>
      </c>
      <c r="F8" s="11" t="s">
        <v>14</v>
      </c>
      <c r="G8" s="35">
        <v>52.41</v>
      </c>
      <c r="H8" s="6">
        <v>0</v>
      </c>
      <c r="I8" s="57">
        <v>256846.40999999997</v>
      </c>
      <c r="J8" s="35">
        <v>0</v>
      </c>
      <c r="K8" s="6">
        <v>0</v>
      </c>
      <c r="L8" s="57">
        <v>-809.32</v>
      </c>
      <c r="N8" s="23" t="s">
        <v>256</v>
      </c>
      <c r="O8" s="8">
        <v>0</v>
      </c>
    </row>
    <row r="9" spans="1:15" s="8" customFormat="1">
      <c r="A9" s="9">
        <v>41680</v>
      </c>
      <c r="B9" s="8" t="s">
        <v>444</v>
      </c>
      <c r="C9" s="8" t="s">
        <v>65</v>
      </c>
      <c r="D9" s="8" t="s">
        <v>403</v>
      </c>
      <c r="E9" s="8" t="s">
        <v>214</v>
      </c>
      <c r="F9" s="11" t="s">
        <v>14</v>
      </c>
      <c r="G9" s="35">
        <v>52.41</v>
      </c>
      <c r="H9" s="6">
        <v>0</v>
      </c>
      <c r="I9" s="57">
        <v>258929.80999999997</v>
      </c>
      <c r="J9" s="35">
        <v>0</v>
      </c>
      <c r="K9" s="6">
        <v>0</v>
      </c>
      <c r="L9" s="57">
        <v>-173.58</v>
      </c>
      <c r="N9" s="23" t="s">
        <v>392</v>
      </c>
      <c r="O9" s="62">
        <f>SUM(G11:G12)</f>
        <v>380</v>
      </c>
    </row>
    <row r="10" spans="1:15" s="8" customFormat="1">
      <c r="A10" s="9">
        <v>41708</v>
      </c>
      <c r="B10" s="8" t="s">
        <v>444</v>
      </c>
      <c r="C10" s="8" t="s">
        <v>65</v>
      </c>
      <c r="D10" s="8" t="s">
        <v>403</v>
      </c>
      <c r="E10" s="8" t="s">
        <v>214</v>
      </c>
      <c r="F10" s="11" t="s">
        <v>14</v>
      </c>
      <c r="G10" s="35">
        <v>52.41</v>
      </c>
      <c r="H10" s="6">
        <v>0</v>
      </c>
      <c r="I10" s="57">
        <v>270079.7</v>
      </c>
      <c r="J10" s="35">
        <v>0</v>
      </c>
      <c r="K10" s="6">
        <v>0</v>
      </c>
      <c r="L10" s="57">
        <v>-243.62</v>
      </c>
      <c r="N10" s="23" t="s">
        <v>393</v>
      </c>
      <c r="O10" s="8">
        <v>0</v>
      </c>
    </row>
    <row r="11" spans="1:15" s="8" customFormat="1">
      <c r="A11" s="9">
        <v>41673</v>
      </c>
      <c r="B11" s="8" t="s">
        <v>436</v>
      </c>
      <c r="C11" s="8" t="s">
        <v>65</v>
      </c>
      <c r="D11" s="8" t="s">
        <v>437</v>
      </c>
      <c r="E11" s="8" t="s">
        <v>438</v>
      </c>
      <c r="F11" s="58" t="s">
        <v>401</v>
      </c>
      <c r="G11" s="35">
        <v>30</v>
      </c>
      <c r="H11" s="6">
        <v>0</v>
      </c>
      <c r="I11" s="57">
        <v>261882.21999999997</v>
      </c>
      <c r="J11" s="35">
        <v>0</v>
      </c>
      <c r="K11" s="6">
        <v>0</v>
      </c>
      <c r="L11" s="57">
        <v>-142.81</v>
      </c>
      <c r="N11" s="23" t="s">
        <v>394</v>
      </c>
      <c r="O11" s="62">
        <f>G1</f>
        <v>2500</v>
      </c>
    </row>
    <row r="12" spans="1:15" s="8" customFormat="1" ht="14">
      <c r="A12" s="9">
        <v>41701</v>
      </c>
      <c r="B12" s="8" t="s">
        <v>448</v>
      </c>
      <c r="C12" s="8" t="s">
        <v>65</v>
      </c>
      <c r="D12" s="8" t="s">
        <v>449</v>
      </c>
      <c r="E12" s="8" t="s">
        <v>438</v>
      </c>
      <c r="F12" s="59" t="s">
        <v>469</v>
      </c>
      <c r="G12" s="35">
        <v>350</v>
      </c>
      <c r="H12" s="6">
        <v>0</v>
      </c>
      <c r="I12" s="57">
        <v>270132.11</v>
      </c>
      <c r="J12" s="35">
        <v>0</v>
      </c>
      <c r="K12" s="6">
        <v>0</v>
      </c>
      <c r="L12" s="57">
        <v>-144.76</v>
      </c>
    </row>
    <row r="13" spans="1:15" s="8" customFormat="1">
      <c r="A13" s="9">
        <v>41670</v>
      </c>
      <c r="B13" s="8" t="s">
        <v>7</v>
      </c>
      <c r="C13" s="8" t="s">
        <v>65</v>
      </c>
      <c r="D13" s="8" t="s">
        <v>434</v>
      </c>
      <c r="E13" s="8" t="s">
        <v>435</v>
      </c>
      <c r="F13" s="11" t="s">
        <v>14</v>
      </c>
      <c r="G13" s="35">
        <v>0</v>
      </c>
      <c r="H13" s="6">
        <v>319.93</v>
      </c>
      <c r="I13" s="57">
        <v>261912.21999999997</v>
      </c>
      <c r="J13" s="35">
        <v>0</v>
      </c>
      <c r="K13" s="6">
        <v>0</v>
      </c>
      <c r="L13" s="57">
        <v>-109.48</v>
      </c>
      <c r="N13" s="54" t="s">
        <v>385</v>
      </c>
      <c r="O13" s="62">
        <f>SUM(H41:H43)</f>
        <v>43880.73</v>
      </c>
    </row>
    <row r="14" spans="1:15" s="8" customFormat="1">
      <c r="A14" s="9">
        <v>41698</v>
      </c>
      <c r="B14" s="8" t="s">
        <v>7</v>
      </c>
      <c r="C14" s="8" t="s">
        <v>65</v>
      </c>
      <c r="D14" s="8" t="s">
        <v>434</v>
      </c>
      <c r="E14" s="8" t="s">
        <v>435</v>
      </c>
      <c r="F14" s="11" t="s">
        <v>14</v>
      </c>
      <c r="G14" s="35">
        <v>0</v>
      </c>
      <c r="H14" s="6">
        <v>296.60000000000002</v>
      </c>
      <c r="I14" s="57">
        <v>255956.6</v>
      </c>
      <c r="J14" s="35">
        <v>0</v>
      </c>
      <c r="K14" s="6">
        <v>0</v>
      </c>
      <c r="L14" s="57">
        <v>-111.43</v>
      </c>
      <c r="N14" s="54" t="s">
        <v>386</v>
      </c>
      <c r="O14" s="8">
        <v>0</v>
      </c>
    </row>
    <row r="15" spans="1:15" s="8" customFormat="1">
      <c r="A15" s="9">
        <v>41709</v>
      </c>
      <c r="B15" s="8" t="s">
        <v>450</v>
      </c>
      <c r="C15" s="8" t="s">
        <v>11</v>
      </c>
      <c r="D15" s="8" t="s">
        <v>451</v>
      </c>
      <c r="E15" s="8" t="s">
        <v>435</v>
      </c>
      <c r="F15" s="11" t="s">
        <v>14</v>
      </c>
      <c r="G15" s="35">
        <v>0</v>
      </c>
      <c r="H15" s="6">
        <v>0</v>
      </c>
      <c r="I15" s="57">
        <v>270079.7</v>
      </c>
      <c r="J15" s="35">
        <v>0</v>
      </c>
      <c r="K15" s="6">
        <v>67.16</v>
      </c>
      <c r="L15" s="57">
        <v>-176.46</v>
      </c>
      <c r="N15" s="21"/>
    </row>
    <row r="16" spans="1:15" s="8" customFormat="1">
      <c r="A16" s="9">
        <v>41729</v>
      </c>
      <c r="B16" s="8" t="s">
        <v>7</v>
      </c>
      <c r="C16" s="8" t="s">
        <v>65</v>
      </c>
      <c r="D16" s="8" t="s">
        <v>434</v>
      </c>
      <c r="E16" s="8" t="s">
        <v>435</v>
      </c>
      <c r="F16" s="11" t="s">
        <v>14</v>
      </c>
      <c r="G16" s="35">
        <v>0</v>
      </c>
      <c r="H16" s="6">
        <v>339.39</v>
      </c>
      <c r="I16" s="57">
        <v>265122.26</v>
      </c>
      <c r="J16" s="35">
        <v>0</v>
      </c>
      <c r="K16" s="6">
        <v>0</v>
      </c>
      <c r="L16" s="57">
        <v>-111.77</v>
      </c>
      <c r="N16" s="21" t="s">
        <v>387</v>
      </c>
      <c r="O16" s="8">
        <v>0</v>
      </c>
    </row>
    <row r="17" spans="1:15" s="8" customFormat="1">
      <c r="A17" s="9">
        <v>41656</v>
      </c>
      <c r="B17" s="8" t="s">
        <v>412</v>
      </c>
      <c r="C17" s="8" t="s">
        <v>65</v>
      </c>
      <c r="D17" s="8" t="s">
        <v>421</v>
      </c>
      <c r="E17" s="8" t="s">
        <v>418</v>
      </c>
      <c r="F17" s="11" t="s">
        <v>14</v>
      </c>
      <c r="G17" s="35">
        <v>400</v>
      </c>
      <c r="H17" s="6">
        <v>0</v>
      </c>
      <c r="I17" s="57">
        <v>253625.00999999998</v>
      </c>
      <c r="J17" s="35">
        <v>0</v>
      </c>
      <c r="K17" s="6">
        <v>0</v>
      </c>
      <c r="L17" s="57">
        <v>-63.16</v>
      </c>
      <c r="N17" s="21" t="s">
        <v>388</v>
      </c>
      <c r="O17" s="62">
        <f>SUM(H13+H14+H16+K15)</f>
        <v>1023.0799999999999</v>
      </c>
    </row>
    <row r="18" spans="1:15" s="8" customFormat="1" ht="14">
      <c r="A18" s="9">
        <v>41656</v>
      </c>
      <c r="B18" s="8" t="s">
        <v>413</v>
      </c>
      <c r="C18" s="8" t="s">
        <v>65</v>
      </c>
      <c r="D18" s="8" t="s">
        <v>422</v>
      </c>
      <c r="E18" s="8" t="s">
        <v>418</v>
      </c>
      <c r="F18" s="11" t="s">
        <v>14</v>
      </c>
      <c r="G18" s="35">
        <v>400</v>
      </c>
      <c r="H18" s="6">
        <v>0</v>
      </c>
      <c r="I18" s="57">
        <v>253225.00999999998</v>
      </c>
      <c r="J18" s="35">
        <v>0</v>
      </c>
      <c r="K18" s="6">
        <v>0</v>
      </c>
      <c r="L18" s="57">
        <v>-63.16</v>
      </c>
    </row>
    <row r="19" spans="1:15" s="8" customFormat="1" ht="14">
      <c r="A19" s="9">
        <v>41656</v>
      </c>
      <c r="B19" s="8" t="s">
        <v>414</v>
      </c>
      <c r="C19" s="8" t="s">
        <v>65</v>
      </c>
      <c r="D19" s="8" t="s">
        <v>423</v>
      </c>
      <c r="E19" s="8" t="s">
        <v>418</v>
      </c>
      <c r="F19" s="11" t="s">
        <v>14</v>
      </c>
      <c r="G19" s="35">
        <v>400</v>
      </c>
      <c r="H19" s="6">
        <v>0</v>
      </c>
      <c r="I19" s="57">
        <v>252825.00999999998</v>
      </c>
      <c r="J19" s="35">
        <v>0</v>
      </c>
      <c r="K19" s="6">
        <v>0</v>
      </c>
      <c r="L19" s="57">
        <v>-63.16</v>
      </c>
    </row>
    <row r="20" spans="1:15" s="8" customFormat="1" ht="14">
      <c r="A20" s="9">
        <v>41656</v>
      </c>
      <c r="B20" s="8" t="s">
        <v>415</v>
      </c>
      <c r="C20" s="8" t="s">
        <v>65</v>
      </c>
      <c r="D20" s="8" t="s">
        <v>424</v>
      </c>
      <c r="E20" s="8" t="s">
        <v>418</v>
      </c>
      <c r="F20" s="11" t="s">
        <v>14</v>
      </c>
      <c r="G20" s="35">
        <v>400</v>
      </c>
      <c r="H20" s="6">
        <v>0</v>
      </c>
      <c r="I20" s="57">
        <v>252425.00999999998</v>
      </c>
      <c r="J20" s="35">
        <v>0</v>
      </c>
      <c r="K20" s="6">
        <v>0</v>
      </c>
      <c r="L20" s="57">
        <v>-63.16</v>
      </c>
    </row>
    <row r="21" spans="1:15" s="8" customFormat="1" ht="14">
      <c r="A21" s="9">
        <v>41659</v>
      </c>
      <c r="B21" s="8" t="s">
        <v>420</v>
      </c>
      <c r="C21" s="8" t="s">
        <v>65</v>
      </c>
      <c r="D21" s="8" t="s">
        <v>425</v>
      </c>
      <c r="E21" s="8" t="s">
        <v>418</v>
      </c>
      <c r="F21" s="11" t="s">
        <v>14</v>
      </c>
      <c r="G21" s="35">
        <v>400</v>
      </c>
      <c r="H21" s="6">
        <v>0</v>
      </c>
      <c r="I21" s="57">
        <v>249697.91999999998</v>
      </c>
      <c r="J21" s="35">
        <v>0</v>
      </c>
      <c r="K21" s="6">
        <v>0</v>
      </c>
      <c r="L21" s="57">
        <v>-63.16</v>
      </c>
    </row>
    <row r="22" spans="1:15" s="8" customFormat="1" ht="14">
      <c r="A22" s="9">
        <v>41666</v>
      </c>
      <c r="B22" s="8" t="s">
        <v>427</v>
      </c>
      <c r="C22" s="8" t="s">
        <v>65</v>
      </c>
      <c r="D22" s="8" t="s">
        <v>428</v>
      </c>
      <c r="E22" s="8" t="s">
        <v>418</v>
      </c>
      <c r="F22" s="11" t="s">
        <v>14</v>
      </c>
      <c r="G22" s="35">
        <v>400</v>
      </c>
      <c r="H22" s="6">
        <v>0</v>
      </c>
      <c r="I22" s="57">
        <v>249234.75999999998</v>
      </c>
      <c r="J22" s="35">
        <v>0</v>
      </c>
      <c r="K22" s="6">
        <v>0</v>
      </c>
      <c r="L22" s="57">
        <v>0</v>
      </c>
    </row>
    <row r="23" spans="1:15" s="8" customFormat="1" ht="14">
      <c r="A23" s="9">
        <v>41673</v>
      </c>
      <c r="B23" s="8" t="s">
        <v>439</v>
      </c>
      <c r="C23" s="8" t="s">
        <v>65</v>
      </c>
      <c r="D23" s="8" t="s">
        <v>440</v>
      </c>
      <c r="E23" s="8" t="s">
        <v>418</v>
      </c>
      <c r="F23" s="11" t="s">
        <v>14</v>
      </c>
      <c r="G23" s="35">
        <v>400</v>
      </c>
      <c r="H23" s="6">
        <v>0</v>
      </c>
      <c r="I23" s="57">
        <v>261482.21999999997</v>
      </c>
      <c r="J23" s="35">
        <v>0</v>
      </c>
      <c r="K23" s="6">
        <v>0</v>
      </c>
      <c r="L23" s="57">
        <v>-142.81</v>
      </c>
    </row>
    <row r="24" spans="1:15" s="8" customFormat="1" ht="14">
      <c r="A24" s="9">
        <v>41715</v>
      </c>
      <c r="B24" s="8" t="s">
        <v>457</v>
      </c>
      <c r="C24" s="8" t="s">
        <v>65</v>
      </c>
      <c r="D24" s="8" t="s">
        <v>462</v>
      </c>
      <c r="E24" s="8" t="s">
        <v>418</v>
      </c>
      <c r="F24" s="11" t="s">
        <v>14</v>
      </c>
      <c r="G24" s="35">
        <v>400</v>
      </c>
      <c r="H24" s="6">
        <v>0</v>
      </c>
      <c r="I24" s="57">
        <v>267982.87</v>
      </c>
      <c r="J24" s="35">
        <v>0</v>
      </c>
      <c r="K24" s="6">
        <v>0</v>
      </c>
      <c r="L24" s="57">
        <v>0</v>
      </c>
    </row>
    <row r="25" spans="1:15" s="8" customFormat="1" ht="14">
      <c r="A25" s="9">
        <v>41715</v>
      </c>
      <c r="B25" s="8" t="s">
        <v>458</v>
      </c>
      <c r="C25" s="8" t="s">
        <v>65</v>
      </c>
      <c r="D25" s="8" t="s">
        <v>463</v>
      </c>
      <c r="E25" s="8" t="s">
        <v>418</v>
      </c>
      <c r="F25" s="11" t="s">
        <v>14</v>
      </c>
      <c r="G25" s="35">
        <v>800</v>
      </c>
      <c r="H25" s="6">
        <v>0</v>
      </c>
      <c r="I25" s="57">
        <v>267182.87</v>
      </c>
      <c r="J25" s="35">
        <v>0</v>
      </c>
      <c r="K25" s="6">
        <v>0</v>
      </c>
      <c r="L25" s="57">
        <v>0</v>
      </c>
    </row>
    <row r="26" spans="1:15" s="8" customFormat="1" ht="14">
      <c r="A26" s="9">
        <v>41715</v>
      </c>
      <c r="B26" s="8" t="s">
        <v>459</v>
      </c>
      <c r="C26" s="8" t="s">
        <v>65</v>
      </c>
      <c r="D26" s="8" t="s">
        <v>464</v>
      </c>
      <c r="E26" s="8" t="s">
        <v>418</v>
      </c>
      <c r="F26" s="11" t="s">
        <v>14</v>
      </c>
      <c r="G26" s="35">
        <v>800</v>
      </c>
      <c r="H26" s="6">
        <v>0</v>
      </c>
      <c r="I26" s="57">
        <v>266382.87</v>
      </c>
      <c r="J26" s="35">
        <v>0</v>
      </c>
      <c r="K26" s="6">
        <v>0</v>
      </c>
      <c r="L26" s="57">
        <v>0</v>
      </c>
    </row>
    <row r="27" spans="1:15" s="8" customFormat="1" ht="14">
      <c r="A27" s="9">
        <v>41715</v>
      </c>
      <c r="B27" s="8" t="s">
        <v>460</v>
      </c>
      <c r="C27" s="8" t="s">
        <v>65</v>
      </c>
      <c r="D27" s="8" t="s">
        <v>465</v>
      </c>
      <c r="E27" s="8" t="s">
        <v>418</v>
      </c>
      <c r="F27" s="11" t="s">
        <v>14</v>
      </c>
      <c r="G27" s="35">
        <v>800</v>
      </c>
      <c r="H27" s="6">
        <v>0</v>
      </c>
      <c r="I27" s="57">
        <v>265582.87</v>
      </c>
      <c r="J27" s="35">
        <v>0</v>
      </c>
      <c r="K27" s="6">
        <v>0</v>
      </c>
      <c r="L27" s="57">
        <v>0</v>
      </c>
    </row>
    <row r="28" spans="1:15" s="8" customFormat="1" ht="14">
      <c r="A28" s="9">
        <v>41717</v>
      </c>
      <c r="B28" s="8" t="s">
        <v>461</v>
      </c>
      <c r="C28" s="8" t="s">
        <v>65</v>
      </c>
      <c r="D28" s="8" t="s">
        <v>466</v>
      </c>
      <c r="E28" s="8" t="s">
        <v>418</v>
      </c>
      <c r="F28" s="11" t="s">
        <v>14</v>
      </c>
      <c r="G28" s="35">
        <v>800</v>
      </c>
      <c r="H28" s="6">
        <v>0</v>
      </c>
      <c r="I28" s="57">
        <v>264782.87</v>
      </c>
      <c r="J28" s="35">
        <v>0</v>
      </c>
      <c r="K28" s="6">
        <v>0</v>
      </c>
      <c r="L28" s="57">
        <v>0</v>
      </c>
    </row>
    <row r="29" spans="1:15" s="8" customFormat="1" ht="14">
      <c r="A29" s="9">
        <v>41654</v>
      </c>
      <c r="B29" s="8" t="s">
        <v>408</v>
      </c>
      <c r="C29" s="8" t="s">
        <v>11</v>
      </c>
      <c r="D29" s="8" t="s">
        <v>409</v>
      </c>
      <c r="E29" s="8" t="s">
        <v>79</v>
      </c>
      <c r="F29" s="59" t="s">
        <v>197</v>
      </c>
      <c r="G29" s="35">
        <v>0</v>
      </c>
      <c r="H29" s="6">
        <v>0</v>
      </c>
      <c r="I29" s="57">
        <v>254916.05999999997</v>
      </c>
      <c r="J29" s="35">
        <v>63.16</v>
      </c>
      <c r="K29" s="6">
        <v>0</v>
      </c>
      <c r="L29" s="57">
        <v>-63.16</v>
      </c>
    </row>
    <row r="30" spans="1:15" s="8" customFormat="1" ht="14">
      <c r="A30" s="9">
        <v>41652</v>
      </c>
      <c r="B30" s="8" t="s">
        <v>404</v>
      </c>
      <c r="C30" s="8" t="s">
        <v>11</v>
      </c>
      <c r="D30" s="60" t="s">
        <v>431</v>
      </c>
      <c r="E30" s="60" t="s">
        <v>419</v>
      </c>
      <c r="F30" s="59" t="s">
        <v>432</v>
      </c>
      <c r="G30" s="35">
        <v>0</v>
      </c>
      <c r="H30" s="6">
        <v>0</v>
      </c>
      <c r="I30" s="57">
        <v>256846.40999999997</v>
      </c>
      <c r="J30" s="35">
        <v>20.68</v>
      </c>
      <c r="K30" s="6">
        <v>0</v>
      </c>
      <c r="L30" s="57">
        <v>-830</v>
      </c>
    </row>
    <row r="31" spans="1:15" s="8" customFormat="1" ht="14">
      <c r="A31" s="9">
        <v>41656</v>
      </c>
      <c r="B31" s="8" t="s">
        <v>416</v>
      </c>
      <c r="C31" s="8" t="s">
        <v>65</v>
      </c>
      <c r="D31" s="8" t="s">
        <v>417</v>
      </c>
      <c r="E31" s="8" t="s">
        <v>419</v>
      </c>
      <c r="F31" s="59" t="s">
        <v>430</v>
      </c>
      <c r="G31" s="35">
        <v>2327.09</v>
      </c>
      <c r="H31" s="6">
        <v>0</v>
      </c>
      <c r="I31" s="57">
        <v>250097.91999999998</v>
      </c>
      <c r="J31" s="35">
        <v>0</v>
      </c>
      <c r="K31" s="6">
        <v>0</v>
      </c>
      <c r="L31" s="57">
        <v>-63.16</v>
      </c>
    </row>
    <row r="32" spans="1:15" s="8" customFormat="1" ht="14">
      <c r="A32" s="9">
        <v>41655</v>
      </c>
      <c r="B32" s="8" t="s">
        <v>410</v>
      </c>
      <c r="C32" s="8" t="s">
        <v>65</v>
      </c>
      <c r="D32" s="8" t="s">
        <v>411</v>
      </c>
      <c r="E32" s="8" t="s">
        <v>172</v>
      </c>
      <c r="F32" s="11" t="s">
        <v>14</v>
      </c>
      <c r="G32" s="35">
        <v>891.05</v>
      </c>
      <c r="H32" s="6">
        <v>0</v>
      </c>
      <c r="I32" s="57">
        <v>254025.00999999998</v>
      </c>
      <c r="J32" s="35">
        <v>0</v>
      </c>
      <c r="K32" s="6">
        <v>0</v>
      </c>
      <c r="L32" s="57">
        <v>-63.16</v>
      </c>
    </row>
    <row r="33" spans="1:12" s="8" customFormat="1" ht="14">
      <c r="A33" s="9">
        <v>41666</v>
      </c>
      <c r="B33" s="8" t="s">
        <v>433</v>
      </c>
      <c r="C33" s="8" t="s">
        <v>11</v>
      </c>
      <c r="D33" s="8" t="s">
        <v>104</v>
      </c>
      <c r="E33" s="8" t="s">
        <v>172</v>
      </c>
      <c r="F33" s="11" t="s">
        <v>14</v>
      </c>
      <c r="G33" s="35">
        <v>0</v>
      </c>
      <c r="H33" s="6">
        <v>0</v>
      </c>
      <c r="I33" s="57">
        <v>249234.75999999998</v>
      </c>
      <c r="J33" s="35">
        <v>79</v>
      </c>
      <c r="K33" s="6">
        <v>0</v>
      </c>
      <c r="L33" s="57">
        <v>-79</v>
      </c>
    </row>
    <row r="34" spans="1:12" s="8" customFormat="1" ht="14">
      <c r="A34" s="9">
        <v>41666</v>
      </c>
      <c r="B34" s="8" t="s">
        <v>433</v>
      </c>
      <c r="C34" s="8" t="s">
        <v>11</v>
      </c>
      <c r="D34" s="8" t="s">
        <v>104</v>
      </c>
      <c r="E34" s="8" t="s">
        <v>172</v>
      </c>
      <c r="F34" s="11" t="s">
        <v>14</v>
      </c>
      <c r="G34" s="35">
        <v>0</v>
      </c>
      <c r="H34" s="6">
        <v>0</v>
      </c>
      <c r="I34" s="57">
        <v>249234.75999999998</v>
      </c>
      <c r="J34" s="35">
        <v>30.48</v>
      </c>
      <c r="K34" s="6">
        <v>0</v>
      </c>
      <c r="L34" s="57">
        <v>-109.48</v>
      </c>
    </row>
    <row r="35" spans="1:12" s="8" customFormat="1" ht="14">
      <c r="A35" s="9">
        <v>41681</v>
      </c>
      <c r="B35" s="8" t="s">
        <v>445</v>
      </c>
      <c r="C35" s="8" t="s">
        <v>65</v>
      </c>
      <c r="D35" s="8" t="s">
        <v>446</v>
      </c>
      <c r="E35" s="8" t="s">
        <v>172</v>
      </c>
      <c r="F35" s="11" t="s">
        <v>14</v>
      </c>
      <c r="G35" s="35">
        <v>891.05</v>
      </c>
      <c r="H35" s="6">
        <v>0</v>
      </c>
      <c r="I35" s="57">
        <v>258038.75999999998</v>
      </c>
      <c r="J35" s="35">
        <v>0</v>
      </c>
      <c r="K35" s="6">
        <v>0</v>
      </c>
      <c r="L35" s="57">
        <v>-173.58</v>
      </c>
    </row>
    <row r="36" spans="1:12" s="8" customFormat="1" ht="14">
      <c r="A36" s="9">
        <v>41696</v>
      </c>
      <c r="B36" s="8" t="s">
        <v>433</v>
      </c>
      <c r="C36" s="8" t="s">
        <v>11</v>
      </c>
      <c r="D36" s="8" t="s">
        <v>104</v>
      </c>
      <c r="E36" s="8" t="s">
        <v>172</v>
      </c>
      <c r="F36" s="11" t="s">
        <v>14</v>
      </c>
      <c r="G36" s="35">
        <v>0</v>
      </c>
      <c r="H36" s="6">
        <v>0</v>
      </c>
      <c r="I36" s="57">
        <v>255660</v>
      </c>
      <c r="J36" s="35">
        <v>34.5</v>
      </c>
      <c r="K36" s="6">
        <v>0</v>
      </c>
      <c r="L36" s="57">
        <v>-34.5</v>
      </c>
    </row>
    <row r="37" spans="1:12" s="8" customFormat="1" ht="14">
      <c r="A37" s="9">
        <v>41696</v>
      </c>
      <c r="B37" s="8" t="s">
        <v>433</v>
      </c>
      <c r="C37" s="8" t="s">
        <v>11</v>
      </c>
      <c r="D37" s="8" t="s">
        <v>104</v>
      </c>
      <c r="E37" s="8" t="s">
        <v>172</v>
      </c>
      <c r="F37" s="11" t="s">
        <v>14</v>
      </c>
      <c r="G37" s="35">
        <v>0</v>
      </c>
      <c r="H37" s="6">
        <v>0</v>
      </c>
      <c r="I37" s="57">
        <v>255660</v>
      </c>
      <c r="J37" s="35">
        <v>76.930000000000007</v>
      </c>
      <c r="K37" s="6">
        <v>0</v>
      </c>
      <c r="L37" s="57">
        <v>-111.43</v>
      </c>
    </row>
    <row r="38" spans="1:12" s="8" customFormat="1" ht="14">
      <c r="A38" s="9">
        <v>41710</v>
      </c>
      <c r="B38" s="8" t="s">
        <v>452</v>
      </c>
      <c r="C38" s="8" t="s">
        <v>65</v>
      </c>
      <c r="D38" s="8" t="s">
        <v>453</v>
      </c>
      <c r="E38" s="8" t="s">
        <v>172</v>
      </c>
      <c r="F38" s="11" t="s">
        <v>14</v>
      </c>
      <c r="G38" s="35">
        <v>891.05</v>
      </c>
      <c r="H38" s="6">
        <v>0</v>
      </c>
      <c r="I38" s="57">
        <v>268559.33</v>
      </c>
      <c r="J38" s="35">
        <v>0</v>
      </c>
      <c r="K38" s="6">
        <v>0</v>
      </c>
      <c r="L38" s="57">
        <v>-176.46</v>
      </c>
    </row>
    <row r="39" spans="1:12" s="8" customFormat="1" ht="14">
      <c r="A39" s="9">
        <v>41724</v>
      </c>
      <c r="B39" s="8" t="s">
        <v>433</v>
      </c>
      <c r="C39" s="8" t="s">
        <v>11</v>
      </c>
      <c r="D39" s="8" t="s">
        <v>104</v>
      </c>
      <c r="E39" s="8" t="s">
        <v>172</v>
      </c>
      <c r="F39" s="11" t="s">
        <v>14</v>
      </c>
      <c r="G39" s="35">
        <v>0</v>
      </c>
      <c r="H39" s="6">
        <v>0</v>
      </c>
      <c r="I39" s="57">
        <v>264782.87</v>
      </c>
      <c r="J39" s="35">
        <v>77.27</v>
      </c>
      <c r="K39" s="6">
        <v>0</v>
      </c>
      <c r="L39" s="57">
        <v>-77.27</v>
      </c>
    </row>
    <row r="40" spans="1:12" s="8" customFormat="1" ht="14">
      <c r="A40" s="9">
        <v>41724</v>
      </c>
      <c r="B40" s="8" t="s">
        <v>433</v>
      </c>
      <c r="C40" s="8" t="s">
        <v>11</v>
      </c>
      <c r="D40" s="8" t="s">
        <v>104</v>
      </c>
      <c r="E40" s="8" t="s">
        <v>172</v>
      </c>
      <c r="F40" s="11" t="s">
        <v>14</v>
      </c>
      <c r="G40" s="35">
        <v>0</v>
      </c>
      <c r="H40" s="6">
        <v>0</v>
      </c>
      <c r="I40" s="57">
        <v>264782.87</v>
      </c>
      <c r="J40" s="35">
        <v>34.5</v>
      </c>
      <c r="K40" s="6">
        <v>0</v>
      </c>
      <c r="L40" s="57">
        <v>-111.77</v>
      </c>
    </row>
    <row r="41" spans="1:12" s="8" customFormat="1" ht="14">
      <c r="A41" s="9">
        <v>41646</v>
      </c>
      <c r="B41" s="8" t="s">
        <v>6</v>
      </c>
      <c r="C41" s="8" t="s">
        <v>65</v>
      </c>
      <c r="D41" s="8" t="s">
        <v>81</v>
      </c>
      <c r="E41" s="8" t="s">
        <v>73</v>
      </c>
      <c r="F41" s="11" t="s">
        <v>14</v>
      </c>
      <c r="G41" s="35">
        <v>0</v>
      </c>
      <c r="H41" s="6">
        <v>14854.08</v>
      </c>
      <c r="I41" s="57">
        <v>256898.81999999998</v>
      </c>
      <c r="J41" s="35">
        <v>0</v>
      </c>
      <c r="K41" s="6">
        <v>0</v>
      </c>
      <c r="L41" s="57">
        <v>-789.33</v>
      </c>
    </row>
    <row r="42" spans="1:12" s="8" customFormat="1" ht="14">
      <c r="A42" s="9">
        <v>41669</v>
      </c>
      <c r="B42" s="8" t="s">
        <v>6</v>
      </c>
      <c r="C42" s="8" t="s">
        <v>65</v>
      </c>
      <c r="D42" s="8" t="s">
        <v>81</v>
      </c>
      <c r="E42" s="8" t="s">
        <v>73</v>
      </c>
      <c r="F42" s="11" t="s">
        <v>14</v>
      </c>
      <c r="G42" s="35">
        <v>0</v>
      </c>
      <c r="H42" s="6">
        <v>14501.14</v>
      </c>
      <c r="I42" s="57">
        <v>263735.89999999997</v>
      </c>
      <c r="J42" s="35">
        <v>0</v>
      </c>
      <c r="K42" s="6">
        <v>0</v>
      </c>
      <c r="L42" s="57">
        <v>-109.48</v>
      </c>
    </row>
    <row r="43" spans="1:12" s="8" customFormat="1" ht="14">
      <c r="A43" s="9">
        <v>41701</v>
      </c>
      <c r="B43" s="8" t="s">
        <v>6</v>
      </c>
      <c r="C43" s="8" t="s">
        <v>65</v>
      </c>
      <c r="D43" s="8" t="s">
        <v>81</v>
      </c>
      <c r="E43" s="8" t="s">
        <v>73</v>
      </c>
      <c r="F43" s="11" t="s">
        <v>14</v>
      </c>
      <c r="G43" s="35">
        <v>0</v>
      </c>
      <c r="H43" s="6">
        <v>14525.51</v>
      </c>
      <c r="I43" s="57">
        <v>270482.11</v>
      </c>
      <c r="J43" s="35">
        <v>0</v>
      </c>
      <c r="K43" s="6">
        <v>0</v>
      </c>
      <c r="L43" s="57">
        <v>-144.76</v>
      </c>
    </row>
    <row r="44" spans="1:12" s="8" customFormat="1" ht="14">
      <c r="A44" s="56">
        <v>41641</v>
      </c>
      <c r="B44" s="11" t="s">
        <v>396</v>
      </c>
      <c r="C44" s="11" t="s">
        <v>11</v>
      </c>
      <c r="D44" s="11" t="s">
        <v>77</v>
      </c>
      <c r="E44" s="11" t="s">
        <v>397</v>
      </c>
      <c r="F44" s="11" t="s">
        <v>14</v>
      </c>
      <c r="G44" s="32">
        <v>0</v>
      </c>
      <c r="H44" s="6">
        <v>0</v>
      </c>
      <c r="I44" s="57">
        <v>242044.74</v>
      </c>
      <c r="J44" s="35">
        <v>33.33</v>
      </c>
      <c r="K44" s="6">
        <v>0</v>
      </c>
      <c r="L44" s="57">
        <v>-759.79000000000008</v>
      </c>
    </row>
    <row r="45" spans="1:12" s="8" customFormat="1" ht="14">
      <c r="A45" s="56">
        <v>41645</v>
      </c>
      <c r="B45" s="11" t="s">
        <v>398</v>
      </c>
      <c r="C45" s="11" t="s">
        <v>11</v>
      </c>
      <c r="D45" s="11" t="s">
        <v>80</v>
      </c>
      <c r="E45" s="11" t="s">
        <v>397</v>
      </c>
      <c r="F45" s="11" t="s">
        <v>14</v>
      </c>
      <c r="G45" s="32">
        <v>0</v>
      </c>
      <c r="H45" s="6">
        <v>0</v>
      </c>
      <c r="I45" s="57">
        <v>242044.74</v>
      </c>
      <c r="J45" s="35">
        <v>29.54</v>
      </c>
      <c r="K45" s="6">
        <v>0</v>
      </c>
      <c r="L45" s="57">
        <v>-789.33</v>
      </c>
    </row>
    <row r="46" spans="1:12" s="8" customFormat="1" ht="14">
      <c r="A46" s="9">
        <v>41648</v>
      </c>
      <c r="B46" s="8" t="s">
        <v>399</v>
      </c>
      <c r="C46" s="8" t="s">
        <v>11</v>
      </c>
      <c r="D46" s="8" t="s">
        <v>400</v>
      </c>
      <c r="E46" s="11" t="s">
        <v>397</v>
      </c>
      <c r="F46" s="58" t="s">
        <v>401</v>
      </c>
      <c r="G46" s="35">
        <v>0</v>
      </c>
      <c r="H46" s="6">
        <v>0</v>
      </c>
      <c r="I46" s="57">
        <v>256898.81999999998</v>
      </c>
      <c r="J46" s="35">
        <v>19.989999999999998</v>
      </c>
      <c r="K46" s="6">
        <v>0</v>
      </c>
      <c r="L46" s="57">
        <v>-809.32</v>
      </c>
    </row>
    <row r="47" spans="1:12" s="8" customFormat="1" ht="14">
      <c r="A47" s="9">
        <v>41672</v>
      </c>
      <c r="B47" s="8" t="s">
        <v>396</v>
      </c>
      <c r="C47" s="8" t="s">
        <v>11</v>
      </c>
      <c r="D47" s="8" t="s">
        <v>77</v>
      </c>
      <c r="E47" s="8" t="s">
        <v>397</v>
      </c>
      <c r="F47" s="11" t="s">
        <v>14</v>
      </c>
      <c r="G47" s="35">
        <v>0</v>
      </c>
      <c r="H47" s="6">
        <v>0</v>
      </c>
      <c r="I47" s="57">
        <v>261912.21999999997</v>
      </c>
      <c r="J47" s="35">
        <v>33.33</v>
      </c>
      <c r="K47" s="6">
        <v>0</v>
      </c>
      <c r="L47" s="57">
        <v>-142.81</v>
      </c>
    </row>
    <row r="48" spans="1:12" s="8" customFormat="1" ht="14">
      <c r="A48" s="9">
        <v>41676</v>
      </c>
      <c r="B48" s="8" t="s">
        <v>398</v>
      </c>
      <c r="C48" s="8" t="s">
        <v>11</v>
      </c>
      <c r="D48" s="8" t="s">
        <v>80</v>
      </c>
      <c r="E48" s="8" t="s">
        <v>397</v>
      </c>
      <c r="F48" s="11" t="s">
        <v>14</v>
      </c>
      <c r="G48" s="35">
        <v>0</v>
      </c>
      <c r="H48" s="6">
        <v>0</v>
      </c>
      <c r="I48" s="57">
        <v>258982.21999999997</v>
      </c>
      <c r="J48" s="35">
        <v>30.77</v>
      </c>
      <c r="K48" s="6">
        <v>0</v>
      </c>
      <c r="L48" s="57">
        <v>-173.58</v>
      </c>
    </row>
    <row r="49" spans="1:12" s="8" customFormat="1" ht="14">
      <c r="A49" s="9">
        <v>41700</v>
      </c>
      <c r="B49" s="8" t="s">
        <v>396</v>
      </c>
      <c r="C49" s="8" t="s">
        <v>11</v>
      </c>
      <c r="D49" s="8" t="s">
        <v>77</v>
      </c>
      <c r="E49" s="8" t="s">
        <v>397</v>
      </c>
      <c r="F49" s="11" t="s">
        <v>14</v>
      </c>
      <c r="G49" s="35">
        <v>0</v>
      </c>
      <c r="H49" s="6">
        <v>0</v>
      </c>
      <c r="I49" s="57">
        <v>255956.6</v>
      </c>
      <c r="J49" s="35">
        <v>33.33</v>
      </c>
      <c r="K49" s="6">
        <v>0</v>
      </c>
      <c r="L49" s="57">
        <v>-144.76</v>
      </c>
    </row>
    <row r="50" spans="1:12" s="8" customFormat="1" ht="14">
      <c r="A50" s="9">
        <v>41703</v>
      </c>
      <c r="B50" s="8" t="s">
        <v>454</v>
      </c>
      <c r="C50" s="8" t="s">
        <v>11</v>
      </c>
      <c r="D50" s="8" t="s">
        <v>455</v>
      </c>
      <c r="E50" s="8" t="s">
        <v>397</v>
      </c>
      <c r="F50" s="59" t="s">
        <v>456</v>
      </c>
      <c r="G50" s="35">
        <v>0</v>
      </c>
      <c r="H50" s="6">
        <v>0</v>
      </c>
      <c r="I50" s="57">
        <v>270132.11</v>
      </c>
      <c r="J50" s="35">
        <v>68.28</v>
      </c>
      <c r="K50" s="6">
        <v>0</v>
      </c>
      <c r="L50" s="57">
        <v>-213.04</v>
      </c>
    </row>
    <row r="51" spans="1:12" s="8" customFormat="1" ht="14">
      <c r="A51" s="9">
        <v>41704</v>
      </c>
      <c r="B51" s="8" t="s">
        <v>398</v>
      </c>
      <c r="C51" s="8" t="s">
        <v>11</v>
      </c>
      <c r="D51" s="8" t="s">
        <v>80</v>
      </c>
      <c r="E51" s="8" t="s">
        <v>397</v>
      </c>
      <c r="F51" s="59" t="s">
        <v>14</v>
      </c>
      <c r="G51" s="35">
        <v>0</v>
      </c>
      <c r="H51" s="6">
        <v>0</v>
      </c>
      <c r="I51" s="57">
        <v>270132.11</v>
      </c>
      <c r="J51" s="35">
        <v>30.58</v>
      </c>
      <c r="K51" s="6">
        <v>0</v>
      </c>
      <c r="L51" s="57">
        <v>-243.62</v>
      </c>
    </row>
    <row r="52" spans="1:12" s="8" customFormat="1" ht="14">
      <c r="A52" s="9">
        <v>41654</v>
      </c>
      <c r="B52" s="8" t="s">
        <v>426</v>
      </c>
      <c r="C52" s="8" t="s">
        <v>65</v>
      </c>
      <c r="D52" s="8" t="s">
        <v>405</v>
      </c>
      <c r="E52" s="8" t="s">
        <v>131</v>
      </c>
      <c r="F52" s="11" t="s">
        <v>14</v>
      </c>
      <c r="G52" s="35">
        <v>830</v>
      </c>
      <c r="H52" s="6">
        <v>0</v>
      </c>
      <c r="I52" s="57">
        <v>256016.40999999997</v>
      </c>
      <c r="J52" s="35">
        <v>0</v>
      </c>
      <c r="K52" s="6">
        <v>830</v>
      </c>
      <c r="L52" s="57">
        <v>0</v>
      </c>
    </row>
    <row r="53" spans="1:12" s="8" customFormat="1" ht="14">
      <c r="A53" s="9">
        <v>41663</v>
      </c>
      <c r="B53" s="8" t="s">
        <v>426</v>
      </c>
      <c r="C53" s="8" t="s">
        <v>65</v>
      </c>
      <c r="D53" s="8" t="s">
        <v>405</v>
      </c>
      <c r="E53" s="8" t="s">
        <v>131</v>
      </c>
      <c r="F53" s="11" t="s">
        <v>14</v>
      </c>
      <c r="G53" s="35">
        <v>63.16</v>
      </c>
      <c r="H53" s="6">
        <v>0</v>
      </c>
      <c r="I53" s="57">
        <v>249634.75999999998</v>
      </c>
      <c r="J53" s="35">
        <v>0</v>
      </c>
      <c r="K53" s="6">
        <v>63.16</v>
      </c>
      <c r="L53" s="57">
        <v>0</v>
      </c>
    </row>
    <row r="54" spans="1:12" s="8" customFormat="1" ht="14">
      <c r="A54" s="9">
        <v>41689</v>
      </c>
      <c r="B54" s="8" t="s">
        <v>426</v>
      </c>
      <c r="C54" s="8" t="s">
        <v>65</v>
      </c>
      <c r="D54" s="8" t="s">
        <v>405</v>
      </c>
      <c r="E54" s="8" t="s">
        <v>131</v>
      </c>
      <c r="F54" s="11" t="s">
        <v>14</v>
      </c>
      <c r="G54" s="35">
        <v>173.58</v>
      </c>
      <c r="H54" s="6">
        <v>0</v>
      </c>
      <c r="I54" s="57">
        <v>256641.05</v>
      </c>
      <c r="J54" s="35">
        <v>0</v>
      </c>
      <c r="K54" s="6">
        <v>173.58</v>
      </c>
      <c r="L54" s="57">
        <v>0</v>
      </c>
    </row>
    <row r="55" spans="1:12" s="8" customFormat="1" ht="14">
      <c r="A55" s="9">
        <v>41712</v>
      </c>
      <c r="B55" s="8" t="s">
        <v>426</v>
      </c>
      <c r="C55" s="8" t="s">
        <v>65</v>
      </c>
      <c r="D55" s="8" t="s">
        <v>405</v>
      </c>
      <c r="E55" s="8" t="s">
        <v>131</v>
      </c>
      <c r="F55" s="11" t="s">
        <v>14</v>
      </c>
      <c r="G55" s="35">
        <v>176.46</v>
      </c>
      <c r="H55" s="6">
        <v>0</v>
      </c>
      <c r="I55" s="57">
        <v>268382.87</v>
      </c>
      <c r="J55" s="35">
        <v>0</v>
      </c>
      <c r="K55" s="6">
        <v>176.46</v>
      </c>
      <c r="L55" s="57">
        <v>0</v>
      </c>
    </row>
  </sheetData>
  <sortState ref="A1:L55">
    <sortCondition ref="E1:E55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opLeftCell="D1" workbookViewId="0">
      <selection activeCell="O3" sqref="O3"/>
    </sheetView>
  </sheetViews>
  <sheetFormatPr baseColWidth="10" defaultRowHeight="15" x14ac:dyDescent="0"/>
  <cols>
    <col min="2" max="2" width="34.83203125" bestFit="1" customWidth="1"/>
    <col min="4" max="4" width="33.6640625" bestFit="1" customWidth="1"/>
    <col min="5" max="5" width="27.5" bestFit="1" customWidth="1"/>
    <col min="9" max="9" width="11.6640625" bestFit="1" customWidth="1"/>
    <col min="14" max="14" width="40.33203125" bestFit="1" customWidth="1"/>
  </cols>
  <sheetData>
    <row r="1" spans="1:15" s="8" customFormat="1">
      <c r="A1" s="9">
        <v>41752</v>
      </c>
      <c r="B1" s="8" t="s">
        <v>477</v>
      </c>
      <c r="C1" s="8" t="s">
        <v>65</v>
      </c>
      <c r="D1" s="8" t="s">
        <v>480</v>
      </c>
      <c r="E1" s="8" t="s">
        <v>443</v>
      </c>
      <c r="F1" s="11" t="s">
        <v>14</v>
      </c>
      <c r="G1" s="35">
        <v>1000</v>
      </c>
      <c r="H1" s="6">
        <v>0</v>
      </c>
      <c r="I1" s="57">
        <v>267012.19000000006</v>
      </c>
      <c r="J1" s="35">
        <v>0</v>
      </c>
      <c r="K1" s="6">
        <v>0</v>
      </c>
      <c r="L1" s="57">
        <v>-181.07999999999998</v>
      </c>
      <c r="N1" s="23" t="s">
        <v>380</v>
      </c>
      <c r="O1" s="8">
        <v>0</v>
      </c>
    </row>
    <row r="2" spans="1:15" s="8" customFormat="1">
      <c r="A2" s="9">
        <v>41739</v>
      </c>
      <c r="B2" s="8" t="s">
        <v>444</v>
      </c>
      <c r="C2" s="8" t="s">
        <v>65</v>
      </c>
      <c r="D2" s="8" t="s">
        <v>403</v>
      </c>
      <c r="E2" s="8" t="s">
        <v>214</v>
      </c>
      <c r="F2" s="11" t="s">
        <v>14</v>
      </c>
      <c r="G2" s="35">
        <v>52.41</v>
      </c>
      <c r="H2" s="6">
        <v>0</v>
      </c>
      <c r="I2" s="57">
        <v>271798.18000000005</v>
      </c>
      <c r="J2" s="35">
        <v>0</v>
      </c>
      <c r="K2" s="6">
        <v>0</v>
      </c>
      <c r="L2" s="57">
        <v>-93.57</v>
      </c>
      <c r="N2" s="23" t="s">
        <v>381</v>
      </c>
      <c r="O2" s="62">
        <f>SUM(J29)</f>
        <v>70.900000000000006</v>
      </c>
    </row>
    <row r="3" spans="1:15" s="8" customFormat="1">
      <c r="A3" s="9">
        <v>41759</v>
      </c>
      <c r="B3" s="8" t="s">
        <v>492</v>
      </c>
      <c r="C3" s="8" t="s">
        <v>65</v>
      </c>
      <c r="D3" s="8" t="s">
        <v>114</v>
      </c>
      <c r="E3" s="8" t="s">
        <v>214</v>
      </c>
      <c r="F3" s="11" t="s">
        <v>493</v>
      </c>
      <c r="G3" s="35">
        <v>65.16</v>
      </c>
      <c r="H3" s="6">
        <v>0</v>
      </c>
      <c r="I3" s="57">
        <v>265965.95000000007</v>
      </c>
      <c r="J3" s="35">
        <v>0</v>
      </c>
      <c r="K3" s="6">
        <v>0</v>
      </c>
      <c r="L3" s="57">
        <v>-413.73</v>
      </c>
      <c r="N3" s="23" t="s">
        <v>382</v>
      </c>
      <c r="O3" s="62">
        <f>SUM(G2+G3+G4+G5+J37+J38+J39+J40+J41+G42+J43+J44+J45+J46+J47+J48+G62+J60+J61)</f>
        <v>3410.67</v>
      </c>
    </row>
    <row r="4" spans="1:15" s="8" customFormat="1">
      <c r="A4" s="9">
        <v>41771</v>
      </c>
      <c r="B4" s="8" t="s">
        <v>444</v>
      </c>
      <c r="C4" s="8" t="s">
        <v>65</v>
      </c>
      <c r="D4" s="8" t="s">
        <v>403</v>
      </c>
      <c r="E4" s="8" t="s">
        <v>214</v>
      </c>
      <c r="F4" s="11" t="s">
        <v>14</v>
      </c>
      <c r="G4" s="35">
        <v>52.41</v>
      </c>
      <c r="H4" s="6">
        <v>0</v>
      </c>
      <c r="I4" s="57">
        <v>263817.94000000012</v>
      </c>
      <c r="J4" s="35">
        <v>0</v>
      </c>
      <c r="K4" s="6">
        <v>0</v>
      </c>
      <c r="L4" s="57">
        <v>-35.339999999999975</v>
      </c>
      <c r="N4" s="23" t="s">
        <v>74</v>
      </c>
      <c r="O4" s="62">
        <f>SUM(G22+G24+G26)</f>
        <v>2295.6099999999997</v>
      </c>
    </row>
    <row r="5" spans="1:15" s="8" customFormat="1">
      <c r="A5" s="9">
        <v>41800</v>
      </c>
      <c r="B5" s="8" t="s">
        <v>444</v>
      </c>
      <c r="C5" s="8" t="s">
        <v>65</v>
      </c>
      <c r="D5" s="8" t="s">
        <v>403</v>
      </c>
      <c r="E5" s="8" t="s">
        <v>214</v>
      </c>
      <c r="F5" s="59" t="s">
        <v>14</v>
      </c>
      <c r="G5" s="35">
        <v>52.41</v>
      </c>
      <c r="H5" s="6">
        <v>0</v>
      </c>
      <c r="I5" s="57">
        <v>275480.99000000017</v>
      </c>
      <c r="J5" s="35">
        <v>0</v>
      </c>
      <c r="K5" s="6">
        <v>0</v>
      </c>
      <c r="L5" s="57">
        <v>-974.94999999999993</v>
      </c>
      <c r="N5" s="23" t="s">
        <v>76</v>
      </c>
      <c r="O5" s="62">
        <f>SUM(J53:J59)</f>
        <v>211.04999999999998</v>
      </c>
    </row>
    <row r="6" spans="1:15" s="8" customFormat="1">
      <c r="A6" s="9">
        <v>41796</v>
      </c>
      <c r="B6" s="8" t="s">
        <v>511</v>
      </c>
      <c r="C6" s="8" t="s">
        <v>11</v>
      </c>
      <c r="D6" s="8" t="s">
        <v>512</v>
      </c>
      <c r="E6" s="8" t="s">
        <v>438</v>
      </c>
      <c r="F6" s="59" t="s">
        <v>518</v>
      </c>
      <c r="G6" s="35">
        <v>0</v>
      </c>
      <c r="H6" s="6">
        <v>0</v>
      </c>
      <c r="I6" s="57">
        <v>275533.40000000014</v>
      </c>
      <c r="J6" s="35">
        <v>70.89</v>
      </c>
      <c r="K6" s="6">
        <v>0</v>
      </c>
      <c r="L6" s="57">
        <v>-800.22</v>
      </c>
      <c r="N6" s="23" t="s">
        <v>391</v>
      </c>
      <c r="O6" s="62">
        <f>SUM(J30+J31)</f>
        <v>572.0200000000001</v>
      </c>
    </row>
    <row r="7" spans="1:15" s="8" customFormat="1">
      <c r="A7" s="9">
        <v>41797</v>
      </c>
      <c r="B7" s="8" t="s">
        <v>511</v>
      </c>
      <c r="C7" s="8" t="s">
        <v>11</v>
      </c>
      <c r="D7" s="8" t="s">
        <v>512</v>
      </c>
      <c r="E7" s="8" t="s">
        <v>438</v>
      </c>
      <c r="F7" s="59" t="s">
        <v>515</v>
      </c>
      <c r="G7" s="35">
        <v>0</v>
      </c>
      <c r="H7" s="6">
        <v>0</v>
      </c>
      <c r="I7" s="57">
        <v>275533.40000000014</v>
      </c>
      <c r="J7" s="35">
        <v>69</v>
      </c>
      <c r="K7" s="6">
        <v>0</v>
      </c>
      <c r="L7" s="57">
        <v>-899.53</v>
      </c>
      <c r="N7" s="23" t="s">
        <v>83</v>
      </c>
      <c r="O7" s="62">
        <f>SUM(G15+G16+G17+G18+G19+G20+G21+G23+G25+G27+G28)</f>
        <v>8645.51</v>
      </c>
    </row>
    <row r="8" spans="1:15" s="8" customFormat="1">
      <c r="A8" s="9">
        <v>41797</v>
      </c>
      <c r="B8" s="8" t="s">
        <v>513</v>
      </c>
      <c r="C8" s="8" t="s">
        <v>11</v>
      </c>
      <c r="D8" s="8" t="s">
        <v>514</v>
      </c>
      <c r="E8" s="8" t="s">
        <v>438</v>
      </c>
      <c r="F8" s="59" t="s">
        <v>522</v>
      </c>
      <c r="G8" s="35">
        <v>0</v>
      </c>
      <c r="H8" s="6">
        <v>0</v>
      </c>
      <c r="I8" s="57">
        <v>275533.40000000014</v>
      </c>
      <c r="J8" s="35">
        <v>75.42</v>
      </c>
      <c r="K8" s="6">
        <v>0</v>
      </c>
      <c r="L8" s="57">
        <v>-974.94999999999993</v>
      </c>
      <c r="N8" s="23" t="s">
        <v>256</v>
      </c>
      <c r="O8" s="8">
        <v>0</v>
      </c>
    </row>
    <row r="9" spans="1:15" s="8" customFormat="1">
      <c r="A9" s="9">
        <v>41806</v>
      </c>
      <c r="B9" s="8" t="s">
        <v>526</v>
      </c>
      <c r="C9" s="8" t="s">
        <v>65</v>
      </c>
      <c r="D9" s="60" t="s">
        <v>535</v>
      </c>
      <c r="E9" s="60" t="s">
        <v>438</v>
      </c>
      <c r="F9" s="59" t="s">
        <v>534</v>
      </c>
      <c r="G9" s="35">
        <v>200.95</v>
      </c>
      <c r="H9" s="6">
        <v>0</v>
      </c>
      <c r="I9" s="57">
        <v>274305.09000000014</v>
      </c>
      <c r="J9" s="35">
        <v>0</v>
      </c>
      <c r="K9" s="6">
        <v>0</v>
      </c>
      <c r="L9" s="57">
        <v>0</v>
      </c>
      <c r="N9" s="23" t="s">
        <v>392</v>
      </c>
      <c r="O9" s="62">
        <f>SUM(J6+J7+J8+G9+G10+G11)</f>
        <v>822.08999999999992</v>
      </c>
    </row>
    <row r="10" spans="1:15" s="8" customFormat="1">
      <c r="A10" s="9">
        <v>41815</v>
      </c>
      <c r="B10" s="8" t="s">
        <v>527</v>
      </c>
      <c r="C10" s="8" t="s">
        <v>65</v>
      </c>
      <c r="D10" s="60" t="s">
        <v>538</v>
      </c>
      <c r="E10" s="60" t="s">
        <v>438</v>
      </c>
      <c r="F10" s="59" t="s">
        <v>539</v>
      </c>
      <c r="G10" s="35">
        <v>100</v>
      </c>
      <c r="H10" s="6">
        <v>0</v>
      </c>
      <c r="I10" s="57">
        <v>272720.59000000014</v>
      </c>
      <c r="J10" s="35">
        <v>0</v>
      </c>
      <c r="K10" s="6">
        <v>0</v>
      </c>
      <c r="L10" s="57">
        <v>-210.2</v>
      </c>
      <c r="N10" s="23" t="s">
        <v>393</v>
      </c>
      <c r="O10" s="8">
        <v>0</v>
      </c>
    </row>
    <row r="11" spans="1:15" s="8" customFormat="1">
      <c r="A11" s="9">
        <v>41815</v>
      </c>
      <c r="B11" s="8" t="s">
        <v>528</v>
      </c>
      <c r="C11" s="8" t="s">
        <v>65</v>
      </c>
      <c r="D11" s="8" t="s">
        <v>529</v>
      </c>
      <c r="E11" s="8" t="s">
        <v>438</v>
      </c>
      <c r="F11" s="59" t="s">
        <v>540</v>
      </c>
      <c r="G11" s="35">
        <v>305.83</v>
      </c>
      <c r="H11" s="6">
        <v>0</v>
      </c>
      <c r="I11" s="57">
        <v>272414.76000000013</v>
      </c>
      <c r="J11" s="35">
        <v>0</v>
      </c>
      <c r="K11" s="6">
        <v>0</v>
      </c>
      <c r="L11" s="57">
        <v>-210.2</v>
      </c>
      <c r="N11" s="23" t="s">
        <v>394</v>
      </c>
      <c r="O11" s="62">
        <f>SUM(G1)</f>
        <v>1000</v>
      </c>
    </row>
    <row r="12" spans="1:15" s="8" customFormat="1" ht="14">
      <c r="A12" s="9">
        <v>41759</v>
      </c>
      <c r="B12" s="8" t="s">
        <v>7</v>
      </c>
      <c r="C12" s="8" t="s">
        <v>65</v>
      </c>
      <c r="D12" s="8" t="s">
        <v>434</v>
      </c>
      <c r="E12" s="8" t="s">
        <v>435</v>
      </c>
      <c r="F12" s="11" t="s">
        <v>14</v>
      </c>
      <c r="G12" s="35">
        <v>0</v>
      </c>
      <c r="H12" s="6">
        <v>332.57</v>
      </c>
      <c r="I12" s="57">
        <v>266298.52000000008</v>
      </c>
      <c r="J12" s="35">
        <v>0</v>
      </c>
      <c r="K12" s="6">
        <v>0</v>
      </c>
      <c r="L12" s="57">
        <v>-413.73</v>
      </c>
    </row>
    <row r="13" spans="1:15" s="8" customFormat="1">
      <c r="A13" s="9">
        <v>41790</v>
      </c>
      <c r="B13" s="8" t="s">
        <v>7</v>
      </c>
      <c r="C13" s="8" t="s">
        <v>65</v>
      </c>
      <c r="D13" s="8" t="s">
        <v>434</v>
      </c>
      <c r="E13" s="8" t="s">
        <v>435</v>
      </c>
      <c r="F13" s="59" t="s">
        <v>14</v>
      </c>
      <c r="G13" s="35">
        <v>0</v>
      </c>
      <c r="H13" s="6">
        <v>338.15</v>
      </c>
      <c r="I13" s="57">
        <v>267817.47000000015</v>
      </c>
      <c r="J13" s="35">
        <v>0</v>
      </c>
      <c r="K13" s="6">
        <v>0</v>
      </c>
      <c r="L13" s="57">
        <v>-683.26</v>
      </c>
      <c r="N13" s="54" t="s">
        <v>385</v>
      </c>
      <c r="O13" s="8">
        <v>0</v>
      </c>
    </row>
    <row r="14" spans="1:15" s="8" customFormat="1">
      <c r="A14" s="9">
        <v>41820</v>
      </c>
      <c r="B14" s="8" t="s">
        <v>7</v>
      </c>
      <c r="C14" s="8" t="s">
        <v>65</v>
      </c>
      <c r="D14" s="8" t="s">
        <v>434</v>
      </c>
      <c r="E14" s="8" t="s">
        <v>435</v>
      </c>
      <c r="F14" s="11" t="s">
        <v>14</v>
      </c>
      <c r="G14" s="35">
        <v>0</v>
      </c>
      <c r="H14" s="6">
        <v>339.84</v>
      </c>
      <c r="I14" s="57">
        <v>282587.63000000012</v>
      </c>
      <c r="J14" s="35">
        <v>0</v>
      </c>
      <c r="K14" s="6">
        <v>0</v>
      </c>
      <c r="L14" s="57">
        <v>-185.94999999999996</v>
      </c>
      <c r="N14" s="54" t="s">
        <v>386</v>
      </c>
      <c r="O14" s="62">
        <f>SUM(H49+H50+H51+H52)</f>
        <v>33868.17</v>
      </c>
    </row>
    <row r="15" spans="1:15" s="8" customFormat="1">
      <c r="A15" s="9">
        <v>41752</v>
      </c>
      <c r="B15" s="8" t="s">
        <v>475</v>
      </c>
      <c r="C15" s="8" t="s">
        <v>65</v>
      </c>
      <c r="D15" s="8" t="s">
        <v>478</v>
      </c>
      <c r="E15" s="8" t="s">
        <v>418</v>
      </c>
      <c r="F15" s="11" t="s">
        <v>14</v>
      </c>
      <c r="G15" s="35">
        <v>400</v>
      </c>
      <c r="H15" s="6">
        <v>0</v>
      </c>
      <c r="I15" s="57">
        <v>268412.19000000006</v>
      </c>
      <c r="J15" s="35">
        <v>0</v>
      </c>
      <c r="K15" s="6">
        <v>0</v>
      </c>
      <c r="L15" s="57">
        <v>-181.07999999999998</v>
      </c>
      <c r="N15" s="21"/>
    </row>
    <row r="16" spans="1:15" s="8" customFormat="1">
      <c r="A16" s="9">
        <v>41752</v>
      </c>
      <c r="B16" s="8" t="s">
        <v>476</v>
      </c>
      <c r="C16" s="8" t="s">
        <v>65</v>
      </c>
      <c r="D16" s="8" t="s">
        <v>479</v>
      </c>
      <c r="E16" s="8" t="s">
        <v>418</v>
      </c>
      <c r="F16" s="11" t="s">
        <v>14</v>
      </c>
      <c r="G16" s="35">
        <v>400</v>
      </c>
      <c r="H16" s="6">
        <v>0</v>
      </c>
      <c r="I16" s="57">
        <v>268012.19000000006</v>
      </c>
      <c r="J16" s="35">
        <v>0</v>
      </c>
      <c r="K16" s="6">
        <v>0</v>
      </c>
      <c r="L16" s="57">
        <v>-181.07999999999998</v>
      </c>
      <c r="N16" s="21" t="s">
        <v>387</v>
      </c>
    </row>
    <row r="17" spans="1:15" s="8" customFormat="1">
      <c r="A17" s="9">
        <v>41753</v>
      </c>
      <c r="B17" s="8" t="s">
        <v>481</v>
      </c>
      <c r="C17" s="8" t="s">
        <v>65</v>
      </c>
      <c r="D17" s="8" t="s">
        <v>482</v>
      </c>
      <c r="E17" s="8" t="s">
        <v>418</v>
      </c>
      <c r="F17" s="11" t="s">
        <v>14</v>
      </c>
      <c r="G17" s="35">
        <v>400</v>
      </c>
      <c r="H17" s="6">
        <v>0</v>
      </c>
      <c r="I17" s="57">
        <v>266612.19000000006</v>
      </c>
      <c r="J17" s="35">
        <v>0</v>
      </c>
      <c r="K17" s="6">
        <v>0</v>
      </c>
      <c r="L17" s="57">
        <v>-181.07999999999998</v>
      </c>
      <c r="N17" s="21" t="s">
        <v>388</v>
      </c>
      <c r="O17" s="62">
        <f>SUM(H12:H14)</f>
        <v>1010.56</v>
      </c>
    </row>
    <row r="18" spans="1:15" s="8" customFormat="1" ht="14">
      <c r="A18" s="9">
        <v>41757</v>
      </c>
      <c r="B18" s="8" t="s">
        <v>487</v>
      </c>
      <c r="C18" s="8" t="s">
        <v>65</v>
      </c>
      <c r="D18" s="8" t="s">
        <v>488</v>
      </c>
      <c r="E18" s="8" t="s">
        <v>418</v>
      </c>
      <c r="F18" s="11" t="s">
        <v>14</v>
      </c>
      <c r="G18" s="35">
        <v>400</v>
      </c>
      <c r="H18" s="6">
        <v>0</v>
      </c>
      <c r="I18" s="57">
        <v>266031.11000000004</v>
      </c>
      <c r="J18" s="35">
        <v>0</v>
      </c>
      <c r="K18" s="6">
        <v>0</v>
      </c>
      <c r="L18" s="57">
        <v>-127.5</v>
      </c>
    </row>
    <row r="19" spans="1:15" s="8" customFormat="1" ht="14">
      <c r="A19" s="9">
        <v>41765</v>
      </c>
      <c r="B19" s="8" t="s">
        <v>495</v>
      </c>
      <c r="C19" s="8" t="s">
        <v>65</v>
      </c>
      <c r="D19" s="8" t="s">
        <v>496</v>
      </c>
      <c r="E19" s="8" t="s">
        <v>418</v>
      </c>
      <c r="F19" s="11" t="s">
        <v>14</v>
      </c>
      <c r="G19" s="35">
        <v>400</v>
      </c>
      <c r="H19" s="6">
        <v>0</v>
      </c>
      <c r="I19" s="57">
        <v>265898.52000000008</v>
      </c>
      <c r="J19" s="35">
        <v>0</v>
      </c>
      <c r="K19" s="6">
        <v>0</v>
      </c>
      <c r="L19" s="57">
        <v>-489.07</v>
      </c>
      <c r="N19" s="8" t="s">
        <v>486</v>
      </c>
      <c r="O19" s="62">
        <f>SUM(J32+J33+J34+G35+G36)</f>
        <v>459.69000000000005</v>
      </c>
    </row>
    <row r="20" spans="1:15" s="8" customFormat="1" ht="14">
      <c r="A20" s="9">
        <v>41752</v>
      </c>
      <c r="B20" s="8" t="s">
        <v>406</v>
      </c>
      <c r="C20" s="8" t="s">
        <v>65</v>
      </c>
      <c r="D20" s="60" t="s">
        <v>84</v>
      </c>
      <c r="E20" s="60" t="s">
        <v>418</v>
      </c>
      <c r="F20" s="11" t="s">
        <v>14</v>
      </c>
      <c r="G20" s="35">
        <v>1354.58</v>
      </c>
      <c r="H20" s="6">
        <v>0</v>
      </c>
      <c r="I20" s="57">
        <v>268812.19000000006</v>
      </c>
      <c r="J20" s="35">
        <v>0</v>
      </c>
      <c r="K20" s="6">
        <v>0</v>
      </c>
      <c r="L20" s="57">
        <v>-181.07999999999998</v>
      </c>
    </row>
    <row r="21" spans="1:15" s="8" customFormat="1" ht="14">
      <c r="A21" s="9">
        <v>41766</v>
      </c>
      <c r="B21" s="8" t="s">
        <v>406</v>
      </c>
      <c r="C21" s="8" t="s">
        <v>65</v>
      </c>
      <c r="D21" s="60" t="s">
        <v>84</v>
      </c>
      <c r="E21" s="60" t="s">
        <v>418</v>
      </c>
      <c r="F21" s="11" t="s">
        <v>14</v>
      </c>
      <c r="G21" s="35">
        <v>1277.92</v>
      </c>
      <c r="H21" s="6">
        <v>0</v>
      </c>
      <c r="I21" s="57"/>
      <c r="J21" s="35">
        <v>0</v>
      </c>
      <c r="K21" s="6">
        <v>0</v>
      </c>
      <c r="L21" s="57"/>
    </row>
    <row r="22" spans="1:15" s="8" customFormat="1" ht="14">
      <c r="A22" s="9">
        <v>41766</v>
      </c>
      <c r="B22" s="8" t="s">
        <v>406</v>
      </c>
      <c r="C22" s="8" t="s">
        <v>65</v>
      </c>
      <c r="D22" s="8" t="s">
        <v>74</v>
      </c>
      <c r="E22" s="8" t="s">
        <v>74</v>
      </c>
      <c r="F22" s="11" t="s">
        <v>14</v>
      </c>
      <c r="G22" s="35">
        <v>296.52</v>
      </c>
      <c r="H22" s="6">
        <v>0</v>
      </c>
      <c r="I22" s="57"/>
      <c r="J22" s="35">
        <v>0</v>
      </c>
      <c r="K22" s="6">
        <v>0</v>
      </c>
      <c r="L22" s="57"/>
    </row>
    <row r="23" spans="1:15" s="8" customFormat="1" ht="14">
      <c r="A23" s="9">
        <v>41780</v>
      </c>
      <c r="B23" s="8" t="s">
        <v>406</v>
      </c>
      <c r="C23" s="8" t="s">
        <v>65</v>
      </c>
      <c r="D23" s="60" t="s">
        <v>84</v>
      </c>
      <c r="E23" s="60" t="s">
        <v>418</v>
      </c>
      <c r="F23" s="11" t="s">
        <v>14</v>
      </c>
      <c r="G23" s="35">
        <v>1250.42</v>
      </c>
      <c r="H23" s="6">
        <v>0</v>
      </c>
      <c r="I23" s="57"/>
      <c r="J23" s="35">
        <v>0</v>
      </c>
      <c r="K23" s="6">
        <v>0</v>
      </c>
      <c r="L23" s="57"/>
    </row>
    <row r="24" spans="1:15" s="8" customFormat="1" ht="14">
      <c r="A24" s="9">
        <v>41780</v>
      </c>
      <c r="B24" s="8" t="s">
        <v>406</v>
      </c>
      <c r="C24" s="8" t="s">
        <v>65</v>
      </c>
      <c r="D24" s="8" t="s">
        <v>74</v>
      </c>
      <c r="E24" s="8" t="s">
        <v>74</v>
      </c>
      <c r="F24" s="11" t="s">
        <v>14</v>
      </c>
      <c r="G24" s="35">
        <v>880.81</v>
      </c>
      <c r="H24" s="6"/>
      <c r="I24" s="57"/>
      <c r="J24" s="35"/>
      <c r="K24" s="6"/>
      <c r="L24" s="57"/>
    </row>
    <row r="25" spans="1:15" s="8" customFormat="1" ht="14">
      <c r="A25" s="9">
        <v>41794</v>
      </c>
      <c r="B25" s="8" t="s">
        <v>406</v>
      </c>
      <c r="C25" s="8" t="s">
        <v>65</v>
      </c>
      <c r="D25" s="60" t="s">
        <v>84</v>
      </c>
      <c r="E25" s="60" t="s">
        <v>418</v>
      </c>
      <c r="F25" s="59" t="s">
        <v>14</v>
      </c>
      <c r="G25" s="35">
        <v>1278.0899999999999</v>
      </c>
      <c r="H25" s="6">
        <v>0</v>
      </c>
      <c r="I25" s="57"/>
      <c r="J25" s="35">
        <v>0</v>
      </c>
      <c r="K25" s="6">
        <v>0</v>
      </c>
      <c r="L25" s="57"/>
    </row>
    <row r="26" spans="1:15" s="8" customFormat="1" ht="14">
      <c r="A26" s="9">
        <v>41794</v>
      </c>
      <c r="B26" s="8" t="s">
        <v>406</v>
      </c>
      <c r="C26" s="8" t="s">
        <v>65</v>
      </c>
      <c r="D26" s="8" t="s">
        <v>74</v>
      </c>
      <c r="E26" s="8" t="s">
        <v>74</v>
      </c>
      <c r="F26" s="59" t="s">
        <v>14</v>
      </c>
      <c r="G26" s="35">
        <v>1118.28</v>
      </c>
      <c r="H26" s="6"/>
      <c r="I26" s="57"/>
      <c r="J26" s="35"/>
      <c r="K26" s="6"/>
      <c r="L26" s="57"/>
    </row>
    <row r="27" spans="1:15" s="8" customFormat="1" ht="14">
      <c r="A27" s="9">
        <v>41809</v>
      </c>
      <c r="B27" s="8" t="s">
        <v>406</v>
      </c>
      <c r="C27" s="8" t="s">
        <v>65</v>
      </c>
      <c r="D27" s="8" t="s">
        <v>498</v>
      </c>
      <c r="E27" s="8" t="s">
        <v>418</v>
      </c>
      <c r="F27" s="11" t="s">
        <v>14</v>
      </c>
      <c r="G27" s="35">
        <v>1427.01</v>
      </c>
      <c r="H27" s="6">
        <v>0</v>
      </c>
      <c r="I27" s="57"/>
      <c r="J27" s="35">
        <v>0</v>
      </c>
      <c r="K27" s="6">
        <v>0</v>
      </c>
      <c r="L27" s="57"/>
    </row>
    <row r="28" spans="1:15" s="8" customFormat="1" ht="14">
      <c r="A28" s="9">
        <v>41810</v>
      </c>
      <c r="B28" s="8" t="s">
        <v>406</v>
      </c>
      <c r="C28" s="8" t="s">
        <v>65</v>
      </c>
      <c r="D28" s="8" t="s">
        <v>498</v>
      </c>
      <c r="E28" s="8" t="s">
        <v>418</v>
      </c>
      <c r="F28" s="11" t="s">
        <v>14</v>
      </c>
      <c r="G28" s="35">
        <v>57.49</v>
      </c>
      <c r="H28" s="6">
        <v>0</v>
      </c>
      <c r="I28" s="57"/>
      <c r="J28" s="35">
        <v>0</v>
      </c>
      <c r="K28" s="6">
        <v>0</v>
      </c>
      <c r="L28" s="57"/>
    </row>
    <row r="29" spans="1:15" s="8" customFormat="1" ht="14">
      <c r="A29" s="9">
        <v>41751</v>
      </c>
      <c r="B29" s="8" t="s">
        <v>408</v>
      </c>
      <c r="C29" s="8" t="s">
        <v>11</v>
      </c>
      <c r="D29" s="8" t="s">
        <v>409</v>
      </c>
      <c r="E29" s="8" t="s">
        <v>79</v>
      </c>
      <c r="F29" s="11" t="s">
        <v>474</v>
      </c>
      <c r="G29" s="35">
        <v>0</v>
      </c>
      <c r="H29" s="6">
        <v>0</v>
      </c>
      <c r="I29" s="57">
        <v>270166.77000000008</v>
      </c>
      <c r="J29" s="35">
        <v>70.900000000000006</v>
      </c>
      <c r="K29" s="6">
        <v>0</v>
      </c>
      <c r="L29" s="57">
        <v>-181.07999999999998</v>
      </c>
    </row>
    <row r="30" spans="1:15" s="8" customFormat="1" ht="14">
      <c r="A30" s="9">
        <v>41785</v>
      </c>
      <c r="B30" s="8" t="s">
        <v>507</v>
      </c>
      <c r="C30" s="8" t="s">
        <v>11</v>
      </c>
      <c r="D30" s="60" t="s">
        <v>520</v>
      </c>
      <c r="E30" s="60" t="s">
        <v>79</v>
      </c>
      <c r="F30" s="59" t="s">
        <v>519</v>
      </c>
      <c r="G30" s="35">
        <v>0</v>
      </c>
      <c r="H30" s="6">
        <v>0</v>
      </c>
      <c r="I30" s="57">
        <v>267571.46000000014</v>
      </c>
      <c r="J30" s="35">
        <v>58.07</v>
      </c>
      <c r="K30" s="6">
        <v>0</v>
      </c>
      <c r="L30" s="57">
        <v>-204.64999999999998</v>
      </c>
    </row>
    <row r="31" spans="1:15" s="8" customFormat="1" ht="14">
      <c r="A31" s="9">
        <v>41786</v>
      </c>
      <c r="B31" s="8" t="s">
        <v>508</v>
      </c>
      <c r="C31" s="8" t="s">
        <v>11</v>
      </c>
      <c r="D31" s="60" t="s">
        <v>509</v>
      </c>
      <c r="E31" s="60" t="s">
        <v>79</v>
      </c>
      <c r="F31" s="59" t="s">
        <v>523</v>
      </c>
      <c r="G31" s="35">
        <v>0</v>
      </c>
      <c r="H31" s="6">
        <v>0</v>
      </c>
      <c r="I31" s="57">
        <v>267571.46000000014</v>
      </c>
      <c r="J31" s="35">
        <v>513.95000000000005</v>
      </c>
      <c r="K31" s="6">
        <v>0</v>
      </c>
      <c r="L31" s="57">
        <v>-718.6</v>
      </c>
    </row>
    <row r="32" spans="1:15" s="8" customFormat="1" ht="14">
      <c r="A32" s="9">
        <v>41755</v>
      </c>
      <c r="B32" s="8" t="s">
        <v>484</v>
      </c>
      <c r="C32" s="8" t="s">
        <v>11</v>
      </c>
      <c r="D32" s="8" t="s">
        <v>485</v>
      </c>
      <c r="E32" s="8" t="s">
        <v>486</v>
      </c>
      <c r="F32" s="11" t="s">
        <v>521</v>
      </c>
      <c r="G32" s="35">
        <v>0</v>
      </c>
      <c r="H32" s="6">
        <v>0</v>
      </c>
      <c r="I32" s="57">
        <v>266431.11000000004</v>
      </c>
      <c r="J32" s="35">
        <v>14.92</v>
      </c>
      <c r="K32" s="6">
        <v>0</v>
      </c>
      <c r="L32" s="57">
        <v>-14.92</v>
      </c>
    </row>
    <row r="33" spans="1:12" s="8" customFormat="1" ht="14">
      <c r="A33" s="9">
        <v>41759</v>
      </c>
      <c r="B33" s="8" t="s">
        <v>489</v>
      </c>
      <c r="C33" s="8" t="s">
        <v>11</v>
      </c>
      <c r="D33" s="8" t="s">
        <v>490</v>
      </c>
      <c r="E33" s="8" t="s">
        <v>486</v>
      </c>
      <c r="F33" s="11" t="s">
        <v>491</v>
      </c>
      <c r="G33" s="35">
        <v>0</v>
      </c>
      <c r="H33" s="6">
        <v>0</v>
      </c>
      <c r="I33" s="57">
        <v>266031.11000000004</v>
      </c>
      <c r="J33" s="35">
        <v>286.23</v>
      </c>
      <c r="K33" s="6">
        <v>0</v>
      </c>
      <c r="L33" s="57">
        <v>-413.73</v>
      </c>
    </row>
    <row r="34" spans="1:12" s="8" customFormat="1" ht="14">
      <c r="A34" s="9">
        <v>41764</v>
      </c>
      <c r="B34" s="8" t="s">
        <v>494</v>
      </c>
      <c r="C34" s="8" t="s">
        <v>11</v>
      </c>
      <c r="D34" s="8" t="s">
        <v>129</v>
      </c>
      <c r="E34" s="8" t="s">
        <v>486</v>
      </c>
      <c r="F34" s="11" t="s">
        <v>14</v>
      </c>
      <c r="G34" s="35">
        <v>0</v>
      </c>
      <c r="H34" s="6">
        <v>0</v>
      </c>
      <c r="I34" s="57">
        <v>266298.52000000008</v>
      </c>
      <c r="J34" s="35">
        <v>5</v>
      </c>
      <c r="K34" s="6">
        <v>0</v>
      </c>
      <c r="L34" s="57">
        <v>-458.73</v>
      </c>
    </row>
    <row r="35" spans="1:12" s="8" customFormat="1" ht="14">
      <c r="A35" s="9">
        <v>41782</v>
      </c>
      <c r="B35" s="8" t="s">
        <v>502</v>
      </c>
      <c r="C35" s="8" t="s">
        <v>65</v>
      </c>
      <c r="D35" s="8" t="s">
        <v>503</v>
      </c>
      <c r="E35" s="8" t="s">
        <v>486</v>
      </c>
      <c r="F35" s="59" t="s">
        <v>516</v>
      </c>
      <c r="G35" s="35">
        <v>96.74</v>
      </c>
      <c r="H35" s="6">
        <v>0</v>
      </c>
      <c r="I35" s="57">
        <v>267571.46000000014</v>
      </c>
      <c r="J35" s="35">
        <v>0</v>
      </c>
      <c r="K35" s="6">
        <v>0</v>
      </c>
      <c r="L35" s="57">
        <v>-35.339999999999975</v>
      </c>
    </row>
    <row r="36" spans="1:12" s="8" customFormat="1" ht="14">
      <c r="A36" s="9">
        <v>41789</v>
      </c>
      <c r="B36" s="8" t="s">
        <v>505</v>
      </c>
      <c r="C36" s="8" t="s">
        <v>65</v>
      </c>
      <c r="D36" s="60" t="s">
        <v>525</v>
      </c>
      <c r="E36" s="60" t="s">
        <v>486</v>
      </c>
      <c r="F36" s="59" t="s">
        <v>524</v>
      </c>
      <c r="G36" s="35">
        <v>56.8</v>
      </c>
      <c r="H36" s="6">
        <v>0</v>
      </c>
      <c r="I36" s="57">
        <v>267479.32000000012</v>
      </c>
      <c r="J36" s="35">
        <v>0</v>
      </c>
      <c r="K36" s="6">
        <v>0</v>
      </c>
      <c r="L36" s="57">
        <v>-683.26</v>
      </c>
    </row>
    <row r="37" spans="1:12" s="8" customFormat="1" ht="14">
      <c r="A37" s="9">
        <v>41733</v>
      </c>
      <c r="B37" s="8" t="s">
        <v>470</v>
      </c>
      <c r="C37" s="8" t="s">
        <v>11</v>
      </c>
      <c r="D37" s="8" t="s">
        <v>470</v>
      </c>
      <c r="E37" s="8" t="s">
        <v>419</v>
      </c>
      <c r="F37" s="59" t="s">
        <v>472</v>
      </c>
      <c r="G37" s="35">
        <v>0</v>
      </c>
      <c r="H37" s="6">
        <v>0</v>
      </c>
      <c r="I37" s="57">
        <v>271850.59000000003</v>
      </c>
      <c r="J37" s="35">
        <v>29.24</v>
      </c>
      <c r="K37" s="6">
        <v>0</v>
      </c>
      <c r="L37" s="57">
        <v>-63</v>
      </c>
    </row>
    <row r="38" spans="1:12" s="8" customFormat="1" ht="14">
      <c r="A38" s="9">
        <v>41750</v>
      </c>
      <c r="B38" s="8" t="s">
        <v>470</v>
      </c>
      <c r="C38" s="8" t="s">
        <v>11</v>
      </c>
      <c r="D38" s="8" t="s">
        <v>470</v>
      </c>
      <c r="E38" s="8" t="s">
        <v>419</v>
      </c>
      <c r="F38" s="11" t="s">
        <v>473</v>
      </c>
      <c r="G38" s="35">
        <v>0</v>
      </c>
      <c r="H38" s="6">
        <v>0</v>
      </c>
      <c r="I38" s="57">
        <v>270166.77000000008</v>
      </c>
      <c r="J38" s="35">
        <v>16.61</v>
      </c>
      <c r="K38" s="6"/>
      <c r="L38" s="57">
        <v>-110.17999999999999</v>
      </c>
    </row>
    <row r="39" spans="1:12" s="8" customFormat="1" ht="14">
      <c r="A39" s="9">
        <v>41809</v>
      </c>
      <c r="B39" s="8" t="s">
        <v>404</v>
      </c>
      <c r="C39" s="8" t="s">
        <v>11</v>
      </c>
      <c r="D39" s="60" t="s">
        <v>552</v>
      </c>
      <c r="E39" s="60" t="s">
        <v>419</v>
      </c>
      <c r="F39" s="59" t="s">
        <v>553</v>
      </c>
      <c r="G39" s="35">
        <v>0</v>
      </c>
      <c r="H39" s="6">
        <v>0</v>
      </c>
      <c r="I39" s="57">
        <v>272878.08000000013</v>
      </c>
      <c r="J39" s="35">
        <v>11.48</v>
      </c>
      <c r="K39" s="6">
        <v>0</v>
      </c>
      <c r="L39" s="57">
        <v>-11.48</v>
      </c>
    </row>
    <row r="40" spans="1:12" s="8" customFormat="1" ht="14">
      <c r="A40" s="9">
        <v>41815</v>
      </c>
      <c r="B40" s="8" t="s">
        <v>404</v>
      </c>
      <c r="C40" s="8" t="s">
        <v>11</v>
      </c>
      <c r="D40" s="8" t="s">
        <v>544</v>
      </c>
      <c r="E40" s="8" t="s">
        <v>419</v>
      </c>
      <c r="F40" s="59" t="s">
        <v>543</v>
      </c>
      <c r="G40" s="35">
        <v>0</v>
      </c>
      <c r="H40" s="6">
        <v>0</v>
      </c>
      <c r="I40" s="57">
        <v>272414.76000000013</v>
      </c>
      <c r="J40" s="35">
        <v>28.73</v>
      </c>
      <c r="K40" s="6">
        <v>0</v>
      </c>
      <c r="L40" s="57">
        <v>-238.92999999999998</v>
      </c>
    </row>
    <row r="41" spans="1:12" s="8" customFormat="1" ht="14">
      <c r="A41" s="9">
        <v>41817</v>
      </c>
      <c r="B41" s="8" t="s">
        <v>546</v>
      </c>
      <c r="C41" s="8" t="s">
        <v>11</v>
      </c>
      <c r="D41" s="8" t="s">
        <v>547</v>
      </c>
      <c r="E41" s="8" t="s">
        <v>419</v>
      </c>
      <c r="F41" s="11" t="s">
        <v>545</v>
      </c>
      <c r="G41" s="35">
        <v>0</v>
      </c>
      <c r="H41" s="6">
        <v>0</v>
      </c>
      <c r="I41" s="57">
        <v>282247.7900000001</v>
      </c>
      <c r="J41" s="35">
        <v>45.98</v>
      </c>
      <c r="K41" s="6">
        <v>0</v>
      </c>
      <c r="L41" s="57">
        <v>-185.94999999999996</v>
      </c>
    </row>
    <row r="42" spans="1:12" s="8" customFormat="1" ht="14">
      <c r="A42" s="9">
        <v>41731</v>
      </c>
      <c r="B42" s="8" t="s">
        <v>467</v>
      </c>
      <c r="C42" s="8" t="s">
        <v>65</v>
      </c>
      <c r="D42" s="8" t="s">
        <v>468</v>
      </c>
      <c r="E42" s="8" t="s">
        <v>172</v>
      </c>
      <c r="F42" s="11" t="s">
        <v>14</v>
      </c>
      <c r="G42" s="35">
        <v>891.05</v>
      </c>
      <c r="H42" s="6">
        <v>0</v>
      </c>
      <c r="I42" s="57">
        <v>271962.36000000004</v>
      </c>
      <c r="J42" s="35">
        <v>0</v>
      </c>
      <c r="K42" s="6">
        <v>0</v>
      </c>
      <c r="L42" s="57">
        <v>-111.77</v>
      </c>
    </row>
    <row r="43" spans="1:12" s="8" customFormat="1" ht="14">
      <c r="A43" s="9">
        <v>41757</v>
      </c>
      <c r="B43" s="8" t="s">
        <v>433</v>
      </c>
      <c r="C43" s="8" t="s">
        <v>11</v>
      </c>
      <c r="D43" s="8" t="s">
        <v>104</v>
      </c>
      <c r="E43" s="8" t="s">
        <v>172</v>
      </c>
      <c r="F43" s="11" t="s">
        <v>14</v>
      </c>
      <c r="G43" s="35">
        <v>0</v>
      </c>
      <c r="H43" s="6">
        <v>0</v>
      </c>
      <c r="I43" s="57">
        <v>266431.11000000004</v>
      </c>
      <c r="J43" s="35">
        <v>78.08</v>
      </c>
      <c r="K43" s="6">
        <v>0</v>
      </c>
      <c r="L43" s="57">
        <v>-93</v>
      </c>
    </row>
    <row r="44" spans="1:12" s="8" customFormat="1" ht="14">
      <c r="A44" s="9">
        <v>41757</v>
      </c>
      <c r="B44" s="8" t="s">
        <v>433</v>
      </c>
      <c r="C44" s="8" t="s">
        <v>11</v>
      </c>
      <c r="D44" s="8" t="s">
        <v>104</v>
      </c>
      <c r="E44" s="8" t="s">
        <v>172</v>
      </c>
      <c r="F44" s="11" t="s">
        <v>14</v>
      </c>
      <c r="G44" s="35">
        <v>0</v>
      </c>
      <c r="H44" s="6">
        <v>0</v>
      </c>
      <c r="I44" s="57">
        <v>266431.11000000004</v>
      </c>
      <c r="J44" s="35">
        <v>34.5</v>
      </c>
      <c r="K44" s="6">
        <v>0</v>
      </c>
      <c r="L44" s="57">
        <v>-127.5</v>
      </c>
    </row>
    <row r="45" spans="1:12" s="8" customFormat="1" ht="14">
      <c r="A45" s="9">
        <v>41785</v>
      </c>
      <c r="B45" s="8" t="s">
        <v>433</v>
      </c>
      <c r="C45" s="8" t="s">
        <v>11</v>
      </c>
      <c r="D45" s="8" t="s">
        <v>104</v>
      </c>
      <c r="E45" s="8" t="s">
        <v>172</v>
      </c>
      <c r="F45" s="59" t="s">
        <v>14</v>
      </c>
      <c r="G45" s="35">
        <v>0</v>
      </c>
      <c r="H45" s="6">
        <v>0</v>
      </c>
      <c r="I45" s="57">
        <v>267571.46000000014</v>
      </c>
      <c r="J45" s="35">
        <v>34.5</v>
      </c>
      <c r="K45" s="6">
        <v>0</v>
      </c>
      <c r="L45" s="57">
        <v>-69.839999999999975</v>
      </c>
    </row>
    <row r="46" spans="1:12" s="8" customFormat="1" ht="14">
      <c r="A46" s="9">
        <v>41785</v>
      </c>
      <c r="B46" s="8" t="s">
        <v>433</v>
      </c>
      <c r="C46" s="8" t="s">
        <v>11</v>
      </c>
      <c r="D46" s="8" t="s">
        <v>104</v>
      </c>
      <c r="E46" s="8" t="s">
        <v>172</v>
      </c>
      <c r="F46" s="59" t="s">
        <v>14</v>
      </c>
      <c r="G46" s="35">
        <v>0</v>
      </c>
      <c r="H46" s="6">
        <v>0</v>
      </c>
      <c r="I46" s="57">
        <v>267571.46000000014</v>
      </c>
      <c r="J46" s="35">
        <v>76.739999999999995</v>
      </c>
      <c r="K46" s="6">
        <v>0</v>
      </c>
      <c r="L46" s="57">
        <v>-146.57999999999998</v>
      </c>
    </row>
    <row r="47" spans="1:12" s="8" customFormat="1" ht="14">
      <c r="A47" s="9">
        <v>41816</v>
      </c>
      <c r="B47" s="8" t="s">
        <v>433</v>
      </c>
      <c r="C47" s="8" t="s">
        <v>11</v>
      </c>
      <c r="D47" s="8" t="s">
        <v>104</v>
      </c>
      <c r="E47" s="8" t="s">
        <v>172</v>
      </c>
      <c r="F47" s="59" t="s">
        <v>14</v>
      </c>
      <c r="G47" s="35">
        <v>0</v>
      </c>
      <c r="H47" s="6">
        <v>0</v>
      </c>
      <c r="I47" s="57">
        <v>272414.76000000013</v>
      </c>
      <c r="J47" s="35">
        <v>76.739999999999995</v>
      </c>
      <c r="K47" s="6">
        <v>0</v>
      </c>
      <c r="L47" s="57">
        <v>-315.66999999999996</v>
      </c>
    </row>
    <row r="48" spans="1:12" s="8" customFormat="1" ht="14">
      <c r="A48" s="9">
        <v>41816</v>
      </c>
      <c r="B48" s="8" t="s">
        <v>433</v>
      </c>
      <c r="C48" s="8" t="s">
        <v>11</v>
      </c>
      <c r="D48" s="8" t="s">
        <v>104</v>
      </c>
      <c r="E48" s="8" t="s">
        <v>172</v>
      </c>
      <c r="F48" s="59" t="s">
        <v>14</v>
      </c>
      <c r="G48" s="35">
        <v>0</v>
      </c>
      <c r="H48" s="6">
        <v>0</v>
      </c>
      <c r="I48" s="57">
        <v>272414.76000000013</v>
      </c>
      <c r="J48" s="35">
        <v>34.5</v>
      </c>
      <c r="K48" s="6">
        <v>0</v>
      </c>
      <c r="L48" s="57">
        <v>-350.16999999999996</v>
      </c>
    </row>
    <row r="49" spans="1:12" s="8" customFormat="1" ht="14">
      <c r="A49" s="9">
        <v>41730</v>
      </c>
      <c r="B49" s="8" t="s">
        <v>6</v>
      </c>
      <c r="C49" s="8" t="s">
        <v>65</v>
      </c>
      <c r="D49" s="8" t="s">
        <v>81</v>
      </c>
      <c r="E49" s="8" t="s">
        <v>73</v>
      </c>
      <c r="F49" s="11" t="s">
        <v>14</v>
      </c>
      <c r="G49" s="35">
        <v>0</v>
      </c>
      <c r="H49" s="6">
        <v>7731.15</v>
      </c>
      <c r="I49" s="57">
        <v>272853.41000000003</v>
      </c>
      <c r="J49" s="35">
        <v>0</v>
      </c>
      <c r="K49" s="6">
        <v>0</v>
      </c>
      <c r="L49" s="57">
        <v>-111.77</v>
      </c>
    </row>
    <row r="50" spans="1:12" s="8" customFormat="1" ht="14">
      <c r="A50" s="9">
        <v>41781</v>
      </c>
      <c r="B50" s="8" t="s">
        <v>6</v>
      </c>
      <c r="C50" s="8" t="s">
        <v>65</v>
      </c>
      <c r="D50" s="8" t="s">
        <v>81</v>
      </c>
      <c r="E50" s="8" t="s">
        <v>73</v>
      </c>
      <c r="F50" s="11" t="s">
        <v>14</v>
      </c>
      <c r="G50" s="35">
        <v>0</v>
      </c>
      <c r="H50" s="6">
        <v>5981.49</v>
      </c>
      <c r="I50" s="57">
        <v>267668.20000000013</v>
      </c>
      <c r="J50" s="35">
        <v>0</v>
      </c>
      <c r="K50" s="6">
        <v>0</v>
      </c>
      <c r="L50" s="57">
        <v>-35.339999999999975</v>
      </c>
    </row>
    <row r="51" spans="1:12" s="8" customFormat="1" ht="14">
      <c r="A51" s="9">
        <v>41792</v>
      </c>
      <c r="B51" s="8" t="s">
        <v>6</v>
      </c>
      <c r="C51" s="8" t="s">
        <v>65</v>
      </c>
      <c r="D51" s="8" t="s">
        <v>81</v>
      </c>
      <c r="E51" s="8" t="s">
        <v>73</v>
      </c>
      <c r="F51" s="59" t="s">
        <v>14</v>
      </c>
      <c r="G51" s="35">
        <v>0</v>
      </c>
      <c r="H51" s="6">
        <v>10112.299999999999</v>
      </c>
      <c r="I51" s="57">
        <v>277929.77000000014</v>
      </c>
      <c r="J51" s="35">
        <v>0</v>
      </c>
      <c r="K51" s="6">
        <v>0</v>
      </c>
      <c r="L51" s="57">
        <v>-683.26</v>
      </c>
    </row>
    <row r="52" spans="1:12" s="8" customFormat="1" ht="14">
      <c r="A52" s="9">
        <v>41816</v>
      </c>
      <c r="B52" s="8" t="s">
        <v>6</v>
      </c>
      <c r="C52" s="8" t="s">
        <v>65</v>
      </c>
      <c r="D52" s="8" t="s">
        <v>81</v>
      </c>
      <c r="E52" s="8" t="s">
        <v>73</v>
      </c>
      <c r="F52" s="11" t="s">
        <v>14</v>
      </c>
      <c r="G52" s="35">
        <v>0</v>
      </c>
      <c r="H52" s="6">
        <v>10043.23</v>
      </c>
      <c r="I52" s="57">
        <v>282457.99000000011</v>
      </c>
      <c r="J52" s="35">
        <v>0</v>
      </c>
      <c r="K52" s="6">
        <v>0</v>
      </c>
      <c r="L52" s="57">
        <v>-350.16999999999996</v>
      </c>
    </row>
    <row r="53" spans="1:12" s="8" customFormat="1" ht="14">
      <c r="A53" s="9">
        <v>41731</v>
      </c>
      <c r="B53" s="8" t="s">
        <v>396</v>
      </c>
      <c r="C53" s="8" t="s">
        <v>11</v>
      </c>
      <c r="D53" s="8" t="s">
        <v>77</v>
      </c>
      <c r="E53" s="8" t="s">
        <v>397</v>
      </c>
      <c r="F53" s="11" t="s">
        <v>14</v>
      </c>
      <c r="G53" s="35">
        <v>0</v>
      </c>
      <c r="H53" s="6">
        <v>0</v>
      </c>
      <c r="I53" s="57">
        <v>271962.36000000004</v>
      </c>
      <c r="J53" s="35">
        <v>33.76</v>
      </c>
      <c r="K53" s="6">
        <v>0</v>
      </c>
      <c r="L53" s="57">
        <v>-145.53</v>
      </c>
    </row>
    <row r="54" spans="1:12" s="8" customFormat="1" ht="14">
      <c r="A54" s="9">
        <v>41735</v>
      </c>
      <c r="B54" s="8" t="s">
        <v>398</v>
      </c>
      <c r="C54" s="8" t="s">
        <v>11</v>
      </c>
      <c r="D54" s="8" t="s">
        <v>80</v>
      </c>
      <c r="E54" s="8" t="s">
        <v>397</v>
      </c>
      <c r="F54" s="11" t="s">
        <v>14</v>
      </c>
      <c r="G54" s="35">
        <v>0</v>
      </c>
      <c r="H54" s="6">
        <v>0</v>
      </c>
      <c r="I54" s="57">
        <v>271850.59000000003</v>
      </c>
      <c r="J54" s="35">
        <v>30.57</v>
      </c>
      <c r="K54" s="6">
        <v>0</v>
      </c>
      <c r="L54" s="57">
        <v>-93.57</v>
      </c>
    </row>
    <row r="55" spans="1:12" s="8" customFormat="1" ht="14">
      <c r="A55" s="9">
        <v>41761</v>
      </c>
      <c r="B55" s="8" t="s">
        <v>396</v>
      </c>
      <c r="C55" s="8" t="s">
        <v>11</v>
      </c>
      <c r="D55" s="8" t="s">
        <v>77</v>
      </c>
      <c r="E55" s="8" t="s">
        <v>397</v>
      </c>
      <c r="F55" s="11" t="s">
        <v>14</v>
      </c>
      <c r="G55" s="35">
        <v>0</v>
      </c>
      <c r="H55" s="6">
        <v>0</v>
      </c>
      <c r="I55" s="57">
        <v>266298.52000000008</v>
      </c>
      <c r="J55" s="35">
        <v>40</v>
      </c>
      <c r="K55" s="6">
        <v>0</v>
      </c>
      <c r="L55" s="57">
        <v>-453.73</v>
      </c>
    </row>
    <row r="56" spans="1:12" s="8" customFormat="1" ht="14">
      <c r="A56" s="9">
        <v>41765</v>
      </c>
      <c r="B56" s="8" t="s">
        <v>398</v>
      </c>
      <c r="C56" s="8" t="s">
        <v>11</v>
      </c>
      <c r="D56" s="8" t="s">
        <v>80</v>
      </c>
      <c r="E56" s="8" t="s">
        <v>397</v>
      </c>
      <c r="F56" s="11" t="s">
        <v>14</v>
      </c>
      <c r="G56" s="35">
        <v>0</v>
      </c>
      <c r="H56" s="6">
        <v>0</v>
      </c>
      <c r="I56" s="57">
        <v>266298.52000000008</v>
      </c>
      <c r="J56" s="35">
        <v>30.34</v>
      </c>
      <c r="K56" s="6">
        <v>0</v>
      </c>
      <c r="L56" s="57">
        <v>-489.07</v>
      </c>
    </row>
    <row r="57" spans="1:12" s="8" customFormat="1" ht="14">
      <c r="A57" s="9">
        <v>41792</v>
      </c>
      <c r="B57" s="8" t="s">
        <v>510</v>
      </c>
      <c r="C57" s="8" t="s">
        <v>11</v>
      </c>
      <c r="D57" s="60" t="s">
        <v>557</v>
      </c>
      <c r="E57" s="60" t="s">
        <v>397</v>
      </c>
      <c r="F57" s="59" t="s">
        <v>517</v>
      </c>
      <c r="G57" s="35">
        <v>0</v>
      </c>
      <c r="H57" s="6">
        <v>0</v>
      </c>
      <c r="I57" s="57">
        <v>277929.77000000014</v>
      </c>
      <c r="J57" s="35">
        <v>6.07</v>
      </c>
      <c r="K57" s="6">
        <v>0</v>
      </c>
      <c r="L57" s="57">
        <v>-689.33</v>
      </c>
    </row>
    <row r="58" spans="1:12" s="8" customFormat="1" ht="14">
      <c r="A58" s="9">
        <v>41793</v>
      </c>
      <c r="B58" s="8" t="s">
        <v>396</v>
      </c>
      <c r="C58" s="8" t="s">
        <v>11</v>
      </c>
      <c r="D58" s="60" t="s">
        <v>77</v>
      </c>
      <c r="E58" s="60" t="s">
        <v>397</v>
      </c>
      <c r="F58" s="59" t="s">
        <v>14</v>
      </c>
      <c r="G58" s="35">
        <v>0</v>
      </c>
      <c r="H58" s="6">
        <v>0</v>
      </c>
      <c r="I58" s="57">
        <v>277929.77000000014</v>
      </c>
      <c r="J58" s="35">
        <v>40</v>
      </c>
      <c r="K58" s="6">
        <v>0</v>
      </c>
      <c r="L58" s="57">
        <v>-729.33</v>
      </c>
    </row>
    <row r="59" spans="1:12" s="8" customFormat="1" ht="14">
      <c r="A59" s="9">
        <v>41796</v>
      </c>
      <c r="B59" s="8" t="s">
        <v>398</v>
      </c>
      <c r="C59" s="8" t="s">
        <v>11</v>
      </c>
      <c r="D59" s="8" t="s">
        <v>80</v>
      </c>
      <c r="E59" s="8" t="s">
        <v>397</v>
      </c>
      <c r="F59" s="59" t="s">
        <v>14</v>
      </c>
      <c r="G59" s="35">
        <v>0</v>
      </c>
      <c r="H59" s="6">
        <v>0</v>
      </c>
      <c r="I59" s="57">
        <v>275533.40000000014</v>
      </c>
      <c r="J59" s="35">
        <v>30.31</v>
      </c>
      <c r="K59" s="6">
        <v>0</v>
      </c>
      <c r="L59" s="57">
        <v>-830.53</v>
      </c>
    </row>
    <row r="60" spans="1:12" s="8" customFormat="1" ht="14">
      <c r="A60" s="9">
        <v>41811</v>
      </c>
      <c r="B60" s="8" t="s">
        <v>531</v>
      </c>
      <c r="C60" s="8" t="s">
        <v>11</v>
      </c>
      <c r="D60" s="8" t="s">
        <v>532</v>
      </c>
      <c r="E60" s="8" t="s">
        <v>397</v>
      </c>
      <c r="F60" s="59" t="s">
        <v>536</v>
      </c>
      <c r="G60" s="35">
        <v>0</v>
      </c>
      <c r="H60" s="6">
        <v>0</v>
      </c>
      <c r="I60" s="57">
        <v>272820.59000000014</v>
      </c>
      <c r="J60" s="35">
        <v>101.15</v>
      </c>
      <c r="K60" s="6">
        <v>0</v>
      </c>
      <c r="L60" s="57">
        <v>-112.63000000000001</v>
      </c>
    </row>
    <row r="61" spans="1:12" s="8" customFormat="1" ht="14">
      <c r="A61" s="9">
        <v>41811</v>
      </c>
      <c r="B61" s="8" t="s">
        <v>531</v>
      </c>
      <c r="C61" s="8" t="s">
        <v>11</v>
      </c>
      <c r="D61" s="8" t="s">
        <v>533</v>
      </c>
      <c r="E61" s="8" t="s">
        <v>397</v>
      </c>
      <c r="F61" s="59" t="s">
        <v>537</v>
      </c>
      <c r="G61" s="35">
        <v>0</v>
      </c>
      <c r="H61" s="6">
        <v>0</v>
      </c>
      <c r="I61" s="57">
        <v>272820.59000000014</v>
      </c>
      <c r="J61" s="35">
        <v>97.57</v>
      </c>
      <c r="K61" s="6">
        <v>0</v>
      </c>
      <c r="L61" s="57">
        <v>-210.2</v>
      </c>
    </row>
    <row r="62" spans="1:12" s="8" customFormat="1" ht="14">
      <c r="A62" s="9">
        <v>41740</v>
      </c>
      <c r="B62" s="8" t="s">
        <v>471</v>
      </c>
      <c r="C62" s="8" t="s">
        <v>65</v>
      </c>
      <c r="D62" s="60" t="s">
        <v>501</v>
      </c>
      <c r="E62" s="60" t="s">
        <v>500</v>
      </c>
      <c r="F62" s="11" t="s">
        <v>499</v>
      </c>
      <c r="G62" s="35">
        <v>1631.41</v>
      </c>
      <c r="H62" s="6">
        <v>0</v>
      </c>
      <c r="I62" s="57">
        <v>270166.77000000008</v>
      </c>
      <c r="J62" s="35">
        <v>0</v>
      </c>
      <c r="K62" s="6">
        <v>0</v>
      </c>
      <c r="L62" s="57">
        <v>-93.57</v>
      </c>
    </row>
    <row r="63" spans="1:12" s="8" customFormat="1" ht="14">
      <c r="A63" s="9">
        <v>41732</v>
      </c>
      <c r="B63" s="8" t="s">
        <v>426</v>
      </c>
      <c r="C63" s="8" t="s">
        <v>65</v>
      </c>
      <c r="D63" s="8" t="s">
        <v>405</v>
      </c>
      <c r="E63" s="8" t="s">
        <v>131</v>
      </c>
      <c r="F63" s="11" t="s">
        <v>14</v>
      </c>
      <c r="G63" s="35">
        <v>111.77</v>
      </c>
      <c r="H63" s="6">
        <v>0</v>
      </c>
      <c r="I63" s="57">
        <v>271850.59000000003</v>
      </c>
      <c r="J63" s="35">
        <v>0</v>
      </c>
      <c r="K63" s="6">
        <v>111.77</v>
      </c>
      <c r="L63" s="57">
        <v>-33.760000000000005</v>
      </c>
    </row>
    <row r="64" spans="1:12" s="8" customFormat="1" ht="14">
      <c r="A64" s="9">
        <v>41754</v>
      </c>
      <c r="B64" s="8" t="s">
        <v>483</v>
      </c>
      <c r="C64" s="8" t="s">
        <v>65</v>
      </c>
      <c r="D64" s="8" t="s">
        <v>405</v>
      </c>
      <c r="E64" s="8" t="s">
        <v>131</v>
      </c>
      <c r="F64" s="11" t="s">
        <v>14</v>
      </c>
      <c r="G64" s="35">
        <v>181.08</v>
      </c>
      <c r="H64" s="6">
        <v>0</v>
      </c>
      <c r="I64" s="57">
        <v>266431.11000000004</v>
      </c>
      <c r="J64" s="35">
        <v>0</v>
      </c>
      <c r="K64" s="6">
        <v>181.08</v>
      </c>
      <c r="L64" s="57">
        <v>0</v>
      </c>
    </row>
    <row r="65" spans="1:12" s="8" customFormat="1" ht="14">
      <c r="A65" s="9">
        <v>41766</v>
      </c>
      <c r="B65" s="8" t="s">
        <v>497</v>
      </c>
      <c r="C65" s="8" t="s">
        <v>65</v>
      </c>
      <c r="D65" s="8" t="s">
        <v>405</v>
      </c>
      <c r="E65" s="8" t="s">
        <v>131</v>
      </c>
      <c r="F65" s="11" t="s">
        <v>14</v>
      </c>
      <c r="G65" s="35">
        <v>453.73</v>
      </c>
      <c r="H65" s="6">
        <v>0</v>
      </c>
      <c r="I65" s="57">
        <v>265444.7900000001</v>
      </c>
      <c r="J65" s="35">
        <v>0</v>
      </c>
      <c r="K65" s="6">
        <v>453.73</v>
      </c>
      <c r="L65" s="57">
        <v>-35.339999999999975</v>
      </c>
    </row>
    <row r="66" spans="1:12" s="8" customFormat="1" ht="14">
      <c r="A66" s="9">
        <v>41786</v>
      </c>
      <c r="B66" s="8" t="s">
        <v>504</v>
      </c>
      <c r="C66" s="8" t="s">
        <v>65</v>
      </c>
      <c r="D66" s="60" t="s">
        <v>405</v>
      </c>
      <c r="E66" s="60" t="s">
        <v>131</v>
      </c>
      <c r="F66" s="59" t="s">
        <v>14</v>
      </c>
      <c r="G66" s="35">
        <v>35.340000000000003</v>
      </c>
      <c r="H66" s="6">
        <v>0</v>
      </c>
      <c r="I66" s="57">
        <v>267536.12000000011</v>
      </c>
      <c r="J66" s="35">
        <v>0</v>
      </c>
      <c r="K66" s="6">
        <v>35.340000000000003</v>
      </c>
      <c r="L66" s="57">
        <v>-683.26</v>
      </c>
    </row>
    <row r="67" spans="1:12" s="8" customFormat="1" ht="14">
      <c r="A67" s="9">
        <v>41802</v>
      </c>
      <c r="B67" s="8" t="s">
        <v>506</v>
      </c>
      <c r="C67" s="8" t="s">
        <v>65</v>
      </c>
      <c r="D67" s="8" t="s">
        <v>405</v>
      </c>
      <c r="E67" s="8" t="s">
        <v>131</v>
      </c>
      <c r="F67" s="11" t="s">
        <v>14</v>
      </c>
      <c r="G67" s="35">
        <v>974.95</v>
      </c>
      <c r="H67" s="6">
        <v>0</v>
      </c>
      <c r="I67" s="57">
        <v>274506.04000000015</v>
      </c>
      <c r="J67" s="35">
        <v>0</v>
      </c>
      <c r="K67" s="6">
        <v>974.95</v>
      </c>
      <c r="L67" s="57">
        <v>0</v>
      </c>
    </row>
    <row r="68" spans="1:12" s="8" customFormat="1" ht="14">
      <c r="A68" s="9">
        <v>41816</v>
      </c>
      <c r="B68" s="8" t="s">
        <v>530</v>
      </c>
      <c r="C68" s="8" t="s">
        <v>65</v>
      </c>
      <c r="D68" s="8" t="s">
        <v>405</v>
      </c>
      <c r="E68" s="8" t="s">
        <v>131</v>
      </c>
      <c r="F68" s="11" t="s">
        <v>14</v>
      </c>
      <c r="G68" s="35">
        <v>210.2</v>
      </c>
      <c r="H68" s="6">
        <v>0</v>
      </c>
      <c r="I68" s="57">
        <v>282247.7900000001</v>
      </c>
      <c r="J68" s="35">
        <v>0</v>
      </c>
      <c r="K68" s="6">
        <v>210.2</v>
      </c>
      <c r="L68" s="57">
        <v>-139.96999999999997</v>
      </c>
    </row>
  </sheetData>
  <sortState ref="A1:L65">
    <sortCondition ref="E1:E65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E1" workbookViewId="0">
      <selection activeCell="O3" sqref="O3"/>
    </sheetView>
  </sheetViews>
  <sheetFormatPr baseColWidth="10" defaultRowHeight="15" x14ac:dyDescent="0"/>
  <cols>
    <col min="1" max="1" width="10.83203125" style="63"/>
    <col min="2" max="2" width="34.83203125" bestFit="1" customWidth="1"/>
    <col min="3" max="3" width="5.83203125" bestFit="1" customWidth="1"/>
    <col min="4" max="4" width="44" bestFit="1" customWidth="1"/>
    <col min="5" max="5" width="27.5" bestFit="1" customWidth="1"/>
    <col min="14" max="14" width="40.33203125" bestFit="1" customWidth="1"/>
  </cols>
  <sheetData>
    <row r="1" spans="1:15" s="8" customFormat="1">
      <c r="A1" s="63">
        <v>41900</v>
      </c>
      <c r="B1" t="s">
        <v>608</v>
      </c>
      <c r="C1" t="s">
        <v>65</v>
      </c>
      <c r="D1" t="s">
        <v>610</v>
      </c>
      <c r="E1" t="s">
        <v>443</v>
      </c>
      <c r="F1" t="s">
        <v>609</v>
      </c>
      <c r="G1">
        <v>500</v>
      </c>
      <c r="H1">
        <v>0</v>
      </c>
      <c r="I1">
        <v>336709.88000000006</v>
      </c>
      <c r="J1">
        <v>0</v>
      </c>
      <c r="K1">
        <v>0</v>
      </c>
      <c r="L1">
        <v>0</v>
      </c>
      <c r="N1" s="23" t="s">
        <v>380</v>
      </c>
      <c r="O1" s="8">
        <f>SUM(G35)</f>
        <v>1006.03</v>
      </c>
    </row>
    <row r="2" spans="1:15" s="8" customFormat="1">
      <c r="A2" s="9">
        <v>41823</v>
      </c>
      <c r="B2" s="8" t="s">
        <v>548</v>
      </c>
      <c r="C2" s="8" t="s">
        <v>11</v>
      </c>
      <c r="D2" s="8" t="s">
        <v>549</v>
      </c>
      <c r="E2" s="8" t="s">
        <v>550</v>
      </c>
      <c r="F2" s="8" t="s">
        <v>551</v>
      </c>
      <c r="G2" s="8">
        <v>0</v>
      </c>
      <c r="H2" s="8">
        <v>0</v>
      </c>
      <c r="I2" s="8">
        <v>281246.85000000009</v>
      </c>
      <c r="J2" s="8">
        <v>823.65</v>
      </c>
      <c r="K2" s="8">
        <v>0</v>
      </c>
      <c r="L2" s="8">
        <v>-1055.07</v>
      </c>
      <c r="N2" s="23" t="s">
        <v>381</v>
      </c>
      <c r="O2" s="8">
        <f>(J2+G3+J4+J5+J6)</f>
        <v>1578.59</v>
      </c>
    </row>
    <row r="3" spans="1:15" s="8" customFormat="1">
      <c r="A3" s="9">
        <v>41838</v>
      </c>
      <c r="B3" s="8" t="s">
        <v>554</v>
      </c>
      <c r="C3" s="8" t="s">
        <v>65</v>
      </c>
      <c r="D3" s="8" t="s">
        <v>565</v>
      </c>
      <c r="E3" s="8" t="s">
        <v>563</v>
      </c>
      <c r="F3" s="8" t="s">
        <v>564</v>
      </c>
      <c r="G3" s="8">
        <v>561.96</v>
      </c>
      <c r="H3" s="8">
        <v>0</v>
      </c>
      <c r="I3" s="8">
        <v>327205.87000000005</v>
      </c>
      <c r="J3" s="8">
        <v>0</v>
      </c>
      <c r="K3" s="8">
        <v>0</v>
      </c>
      <c r="L3" s="8">
        <v>0</v>
      </c>
      <c r="N3" s="23" t="s">
        <v>382</v>
      </c>
      <c r="O3" s="8">
        <f>SUM(J26+J27+J28+G29+J30+G31+G32+J33-H34+J36+J37+J38+J39+G40+J41+J42+J43+J44+G7+G8+G9)</f>
        <v>2880.099999999999</v>
      </c>
    </row>
    <row r="4" spans="1:15" s="8" customFormat="1">
      <c r="A4" s="9">
        <v>41850</v>
      </c>
      <c r="B4" s="8" t="s">
        <v>408</v>
      </c>
      <c r="C4" s="8" t="s">
        <v>11</v>
      </c>
      <c r="D4" s="8" t="s">
        <v>409</v>
      </c>
      <c r="E4" s="8" t="s">
        <v>563</v>
      </c>
      <c r="F4" s="8" t="s">
        <v>574</v>
      </c>
      <c r="G4" s="8">
        <v>0</v>
      </c>
      <c r="H4" s="8">
        <v>0</v>
      </c>
      <c r="I4" s="8">
        <v>327205.87000000005</v>
      </c>
      <c r="J4" s="8">
        <v>77.58</v>
      </c>
      <c r="K4" s="8">
        <v>0</v>
      </c>
      <c r="L4" s="8">
        <v>-736.14</v>
      </c>
      <c r="N4" s="23" t="s">
        <v>74</v>
      </c>
      <c r="O4" s="8">
        <f>G25</f>
        <v>440.35</v>
      </c>
    </row>
    <row r="5" spans="1:15" s="8" customFormat="1">
      <c r="A5" s="63">
        <v>41905</v>
      </c>
      <c r="B5" t="s">
        <v>408</v>
      </c>
      <c r="C5" t="s">
        <v>11</v>
      </c>
      <c r="D5" t="s">
        <v>409</v>
      </c>
      <c r="E5" t="s">
        <v>563</v>
      </c>
      <c r="F5" t="s">
        <v>616</v>
      </c>
      <c r="G5">
        <v>0</v>
      </c>
      <c r="H5">
        <v>0</v>
      </c>
      <c r="I5">
        <v>336877.35000000003</v>
      </c>
      <c r="J5">
        <v>87.6</v>
      </c>
      <c r="K5">
        <v>0</v>
      </c>
      <c r="L5">
        <v>-87.6</v>
      </c>
      <c r="N5" s="23" t="s">
        <v>76</v>
      </c>
      <c r="O5" s="8">
        <f>SUM(J49+J50+J51+J52+J53+J54+J55)</f>
        <v>232.32</v>
      </c>
    </row>
    <row r="6" spans="1:15" s="8" customFormat="1">
      <c r="A6" s="63">
        <v>41908</v>
      </c>
      <c r="B6" t="s">
        <v>615</v>
      </c>
      <c r="C6" t="s">
        <v>11</v>
      </c>
      <c r="D6" t="s">
        <v>618</v>
      </c>
      <c r="E6" t="s">
        <v>563</v>
      </c>
      <c r="F6" t="s">
        <v>617</v>
      </c>
      <c r="G6">
        <v>0</v>
      </c>
      <c r="H6">
        <v>0</v>
      </c>
      <c r="I6">
        <v>346407.42000000004</v>
      </c>
      <c r="J6">
        <v>27.8</v>
      </c>
      <c r="K6">
        <v>0</v>
      </c>
      <c r="L6">
        <v>-115.39999999999999</v>
      </c>
      <c r="N6" s="23" t="s">
        <v>391</v>
      </c>
      <c r="O6" s="8">
        <v>0</v>
      </c>
    </row>
    <row r="7" spans="1:15" s="8" customFormat="1">
      <c r="A7" s="9">
        <v>41830</v>
      </c>
      <c r="B7" s="8" t="s">
        <v>444</v>
      </c>
      <c r="C7" s="8" t="s">
        <v>65</v>
      </c>
      <c r="D7" s="8" t="s">
        <v>403</v>
      </c>
      <c r="E7" s="8" t="s">
        <v>214</v>
      </c>
      <c r="F7" s="8" t="s">
        <v>14</v>
      </c>
      <c r="G7" s="8">
        <v>52.41</v>
      </c>
      <c r="H7" s="8">
        <v>0</v>
      </c>
      <c r="I7" s="8">
        <v>330194.44000000012</v>
      </c>
      <c r="J7" s="8">
        <v>0</v>
      </c>
      <c r="K7" s="8">
        <v>0</v>
      </c>
      <c r="L7" s="8">
        <v>-1084.58</v>
      </c>
      <c r="N7" s="23" t="s">
        <v>83</v>
      </c>
      <c r="O7" s="8">
        <f>SUM('Trimester 3'!G13:G24)</f>
        <v>10753.95</v>
      </c>
    </row>
    <row r="8" spans="1:15" s="8" customFormat="1">
      <c r="A8" s="9">
        <v>41862</v>
      </c>
      <c r="B8" s="8" t="s">
        <v>444</v>
      </c>
      <c r="C8" s="8" t="s">
        <v>65</v>
      </c>
      <c r="D8" s="8" t="s">
        <v>403</v>
      </c>
      <c r="E8" s="8" t="s">
        <v>214</v>
      </c>
      <c r="F8" s="8" t="s">
        <v>14</v>
      </c>
      <c r="G8" s="8">
        <v>52.41</v>
      </c>
      <c r="H8" s="8">
        <v>0</v>
      </c>
      <c r="I8" s="8">
        <v>335545.71000000008</v>
      </c>
      <c r="J8" s="8">
        <v>0</v>
      </c>
      <c r="K8" s="8">
        <v>0</v>
      </c>
      <c r="L8" s="8">
        <v>-94.16</v>
      </c>
      <c r="N8" s="23" t="s">
        <v>256</v>
      </c>
      <c r="O8" s="8">
        <f>SUM(G56+G57)</f>
        <v>400</v>
      </c>
    </row>
    <row r="9" spans="1:15" s="8" customFormat="1">
      <c r="A9" s="9">
        <v>41892</v>
      </c>
      <c r="B9" s="8" t="s">
        <v>444</v>
      </c>
      <c r="C9" s="8" t="s">
        <v>65</v>
      </c>
      <c r="D9" s="8" t="s">
        <v>403</v>
      </c>
      <c r="E9" s="8" t="s">
        <v>214</v>
      </c>
      <c r="F9" s="8" t="s">
        <v>14</v>
      </c>
      <c r="G9" s="8">
        <v>53.05</v>
      </c>
      <c r="H9" s="8">
        <v>0</v>
      </c>
      <c r="I9" s="8">
        <v>341332.37</v>
      </c>
      <c r="J9" s="8">
        <v>0</v>
      </c>
      <c r="K9" s="8">
        <v>0</v>
      </c>
      <c r="L9" s="8">
        <v>-131.02000000000001</v>
      </c>
      <c r="N9" s="23" t="s">
        <v>392</v>
      </c>
      <c r="O9" s="8">
        <v>0</v>
      </c>
    </row>
    <row r="10" spans="1:15" s="8" customFormat="1">
      <c r="A10" s="9">
        <v>41851</v>
      </c>
      <c r="B10" s="8" t="s">
        <v>7</v>
      </c>
      <c r="C10" s="8" t="s">
        <v>65</v>
      </c>
      <c r="D10" s="8" t="s">
        <v>434</v>
      </c>
      <c r="E10" s="8" t="s">
        <v>435</v>
      </c>
      <c r="F10" s="8" t="s">
        <v>14</v>
      </c>
      <c r="G10" s="8">
        <v>0</v>
      </c>
      <c r="H10" s="8">
        <v>401.52</v>
      </c>
      <c r="I10" s="8">
        <v>336391.75000000006</v>
      </c>
      <c r="J10" s="8">
        <v>0</v>
      </c>
      <c r="K10" s="8">
        <v>0</v>
      </c>
      <c r="L10" s="8">
        <v>-736.14</v>
      </c>
      <c r="N10" s="23" t="s">
        <v>393</v>
      </c>
      <c r="O10" s="8">
        <v>0</v>
      </c>
    </row>
    <row r="11" spans="1:15" s="8" customFormat="1">
      <c r="A11" s="9">
        <v>41882</v>
      </c>
      <c r="B11" s="8" t="s">
        <v>7</v>
      </c>
      <c r="C11" s="8" t="s">
        <v>65</v>
      </c>
      <c r="D11" s="8" t="s">
        <v>434</v>
      </c>
      <c r="E11" s="8" t="s">
        <v>435</v>
      </c>
      <c r="F11" s="8" t="s">
        <v>14</v>
      </c>
      <c r="G11" s="8">
        <v>0</v>
      </c>
      <c r="H11" s="8">
        <v>426.32</v>
      </c>
      <c r="I11" s="8">
        <v>341860.94</v>
      </c>
      <c r="J11" s="8">
        <v>0</v>
      </c>
      <c r="K11" s="8">
        <v>0</v>
      </c>
      <c r="L11" s="8">
        <v>-139.07</v>
      </c>
      <c r="N11" s="23" t="s">
        <v>394</v>
      </c>
      <c r="O11" s="8">
        <f>G1</f>
        <v>500</v>
      </c>
    </row>
    <row r="12" spans="1:15" s="8" customFormat="1">
      <c r="A12" s="63">
        <v>41912</v>
      </c>
      <c r="B12" t="s">
        <v>7</v>
      </c>
      <c r="C12" t="s">
        <v>65</v>
      </c>
      <c r="D12" t="s">
        <v>434</v>
      </c>
      <c r="E12" t="s">
        <v>435</v>
      </c>
      <c r="F12" t="s">
        <v>14</v>
      </c>
      <c r="G12">
        <v>0</v>
      </c>
      <c r="H12">
        <v>419.49</v>
      </c>
      <c r="I12">
        <v>346769.42000000004</v>
      </c>
      <c r="J12">
        <v>0</v>
      </c>
      <c r="K12">
        <v>0</v>
      </c>
      <c r="L12">
        <v>-253.87</v>
      </c>
    </row>
    <row r="13" spans="1:15" s="8" customFormat="1">
      <c r="A13" s="9">
        <v>41887</v>
      </c>
      <c r="B13" s="8" t="s">
        <v>591</v>
      </c>
      <c r="C13" s="8" t="s">
        <v>65</v>
      </c>
      <c r="D13" s="8" t="s">
        <v>602</v>
      </c>
      <c r="E13" s="8" t="s">
        <v>418</v>
      </c>
      <c r="F13" s="8" t="s">
        <v>601</v>
      </c>
      <c r="G13" s="8">
        <v>86.45</v>
      </c>
      <c r="H13" s="8">
        <v>0</v>
      </c>
      <c r="I13" s="8">
        <v>341585.42</v>
      </c>
      <c r="J13" s="8">
        <v>0</v>
      </c>
      <c r="K13" s="8">
        <v>0</v>
      </c>
      <c r="L13" s="8">
        <v>0</v>
      </c>
      <c r="N13" s="54" t="s">
        <v>385</v>
      </c>
      <c r="O13" s="8">
        <v>0</v>
      </c>
    </row>
    <row r="14" spans="1:15" s="8" customFormat="1">
      <c r="A14" s="9">
        <v>41822</v>
      </c>
      <c r="B14" s="8" t="s">
        <v>406</v>
      </c>
      <c r="C14" s="8" t="s">
        <v>65</v>
      </c>
      <c r="D14" s="8" t="s">
        <v>84</v>
      </c>
      <c r="E14" s="8" t="s">
        <v>418</v>
      </c>
      <c r="F14" s="8" t="s">
        <v>14</v>
      </c>
      <c r="G14" s="8">
        <v>1340.78</v>
      </c>
      <c r="H14" s="8">
        <v>0</v>
      </c>
      <c r="I14" s="8">
        <v>281246.85000000009</v>
      </c>
      <c r="J14" s="8">
        <v>0</v>
      </c>
      <c r="K14" s="8">
        <v>0</v>
      </c>
      <c r="L14" s="8">
        <v>-185.94999999999996</v>
      </c>
      <c r="N14" s="54" t="s">
        <v>386</v>
      </c>
      <c r="O14" s="8">
        <f>SUM(H46+H47+H48)</f>
        <v>31657.88</v>
      </c>
    </row>
    <row r="15" spans="1:15" s="8" customFormat="1">
      <c r="A15" s="9">
        <v>41836</v>
      </c>
      <c r="B15" s="8" t="s">
        <v>406</v>
      </c>
      <c r="C15" s="8" t="s">
        <v>65</v>
      </c>
      <c r="D15" s="8" t="s">
        <v>84</v>
      </c>
      <c r="E15" s="8" t="s">
        <v>418</v>
      </c>
      <c r="F15" s="8" t="s">
        <v>14</v>
      </c>
      <c r="G15" s="8">
        <v>1342.03</v>
      </c>
      <c r="H15" s="8">
        <v>0</v>
      </c>
      <c r="I15" s="8">
        <v>328852.41000000009</v>
      </c>
      <c r="J15" s="8">
        <v>0</v>
      </c>
      <c r="K15" s="8">
        <v>0</v>
      </c>
      <c r="L15" s="8">
        <v>-1084.58</v>
      </c>
      <c r="N15" s="21"/>
    </row>
    <row r="16" spans="1:15" s="8" customFormat="1">
      <c r="A16" s="9">
        <v>41851</v>
      </c>
      <c r="B16" s="8" t="s">
        <v>406</v>
      </c>
      <c r="C16" s="8" t="s">
        <v>65</v>
      </c>
      <c r="D16" s="8" t="s">
        <v>84</v>
      </c>
      <c r="E16" s="8" t="s">
        <v>418</v>
      </c>
      <c r="F16" s="8" t="s">
        <v>14</v>
      </c>
      <c r="G16" s="8">
        <v>1428.26</v>
      </c>
      <c r="H16" s="8">
        <v>0</v>
      </c>
      <c r="I16" s="8">
        <v>335990.23000000004</v>
      </c>
      <c r="J16" s="8">
        <v>0</v>
      </c>
      <c r="K16" s="8">
        <v>0</v>
      </c>
      <c r="L16" s="8">
        <v>-736.14</v>
      </c>
      <c r="N16" s="21" t="s">
        <v>387</v>
      </c>
      <c r="O16" s="8">
        <f>H45</f>
        <v>49000</v>
      </c>
    </row>
    <row r="17" spans="1:15" s="8" customFormat="1">
      <c r="A17" s="9">
        <v>41855</v>
      </c>
      <c r="B17" s="8" t="s">
        <v>406</v>
      </c>
      <c r="C17" s="8" t="s">
        <v>65</v>
      </c>
      <c r="D17" s="8" t="s">
        <v>84</v>
      </c>
      <c r="E17" s="8" t="s">
        <v>418</v>
      </c>
      <c r="F17" s="8" t="s">
        <v>14</v>
      </c>
      <c r="G17" s="8">
        <v>57.49</v>
      </c>
      <c r="H17" s="8">
        <v>0</v>
      </c>
      <c r="I17" s="8">
        <v>336334.26000000007</v>
      </c>
      <c r="J17" s="8">
        <v>0</v>
      </c>
      <c r="K17" s="8">
        <v>0</v>
      </c>
      <c r="L17" s="8">
        <v>-736.14</v>
      </c>
      <c r="N17" s="21" t="s">
        <v>388</v>
      </c>
      <c r="O17" s="8">
        <f>SUM(H10+H11+H12)</f>
        <v>1247.33</v>
      </c>
    </row>
    <row r="18" spans="1:15" s="8" customFormat="1" ht="14">
      <c r="A18" s="9">
        <v>41864</v>
      </c>
      <c r="B18" s="8" t="s">
        <v>406</v>
      </c>
      <c r="C18" s="8" t="s">
        <v>65</v>
      </c>
      <c r="D18" s="8" t="s">
        <v>84</v>
      </c>
      <c r="E18" s="8" t="s">
        <v>418</v>
      </c>
      <c r="F18" s="8" t="s">
        <v>14</v>
      </c>
      <c r="G18" s="8">
        <v>1342.03</v>
      </c>
      <c r="H18" s="8">
        <v>0</v>
      </c>
      <c r="I18" s="8">
        <v>332997.65000000002</v>
      </c>
      <c r="J18" s="8">
        <v>0</v>
      </c>
      <c r="K18" s="8">
        <v>0</v>
      </c>
      <c r="L18" s="8">
        <v>-128.16</v>
      </c>
    </row>
    <row r="19" spans="1:15" s="8" customFormat="1" ht="14">
      <c r="A19" s="9">
        <v>41878</v>
      </c>
      <c r="B19" s="8" t="s">
        <v>406</v>
      </c>
      <c r="C19" s="8" t="s">
        <v>65</v>
      </c>
      <c r="D19" s="8" t="s">
        <v>84</v>
      </c>
      <c r="E19" s="8" t="s">
        <v>418</v>
      </c>
      <c r="F19" s="8" t="s">
        <v>14</v>
      </c>
      <c r="G19" s="8">
        <v>1342.03</v>
      </c>
      <c r="H19" s="8">
        <v>0</v>
      </c>
      <c r="I19" s="8">
        <v>331188.7</v>
      </c>
      <c r="J19" s="8">
        <v>0</v>
      </c>
      <c r="K19" s="8">
        <v>0</v>
      </c>
      <c r="L19" s="8">
        <v>-139.07</v>
      </c>
      <c r="N19" s="8" t="s">
        <v>486</v>
      </c>
    </row>
    <row r="20" spans="1:15" s="8" customFormat="1" ht="14">
      <c r="A20" s="9">
        <v>41893</v>
      </c>
      <c r="B20" s="8" t="s">
        <v>406</v>
      </c>
      <c r="C20" s="8" t="s">
        <v>65</v>
      </c>
      <c r="D20" s="8" t="s">
        <v>84</v>
      </c>
      <c r="E20" s="8" t="s">
        <v>418</v>
      </c>
      <c r="F20" s="8" t="s">
        <v>14</v>
      </c>
      <c r="G20" s="8">
        <v>1327.7</v>
      </c>
      <c r="H20" s="8">
        <v>0</v>
      </c>
      <c r="I20" s="8">
        <v>339354.16000000003</v>
      </c>
      <c r="J20" s="8">
        <v>0</v>
      </c>
      <c r="K20" s="8">
        <v>0</v>
      </c>
      <c r="L20" s="8">
        <v>-131.02000000000001</v>
      </c>
    </row>
    <row r="21" spans="1:15" s="8" customFormat="1" ht="14">
      <c r="A21" s="9">
        <v>41897</v>
      </c>
      <c r="B21" s="8" t="s">
        <v>406</v>
      </c>
      <c r="C21" s="8" t="s">
        <v>65</v>
      </c>
      <c r="D21" s="8" t="s">
        <v>84</v>
      </c>
      <c r="E21" s="8" t="s">
        <v>418</v>
      </c>
      <c r="F21" s="8" t="s">
        <v>14</v>
      </c>
      <c r="G21" s="8">
        <v>57.49</v>
      </c>
      <c r="H21" s="8">
        <v>0</v>
      </c>
      <c r="I21" s="8">
        <v>338049.57000000007</v>
      </c>
      <c r="J21" s="8">
        <v>0</v>
      </c>
      <c r="K21" s="8">
        <v>0</v>
      </c>
      <c r="L21" s="8">
        <v>-136.76000000000002</v>
      </c>
    </row>
    <row r="22" spans="1:15" s="8" customFormat="1">
      <c r="A22" s="63">
        <v>41900</v>
      </c>
      <c r="B22" t="s">
        <v>406</v>
      </c>
      <c r="C22" t="s">
        <v>65</v>
      </c>
      <c r="D22" t="s">
        <v>84</v>
      </c>
      <c r="E22" t="s">
        <v>418</v>
      </c>
      <c r="F22" t="s">
        <v>14</v>
      </c>
      <c r="G22">
        <v>702.93</v>
      </c>
      <c r="H22">
        <v>0</v>
      </c>
      <c r="I22">
        <v>337209.88000000006</v>
      </c>
      <c r="J22">
        <v>0</v>
      </c>
      <c r="K22">
        <v>0</v>
      </c>
      <c r="L22">
        <v>0</v>
      </c>
    </row>
    <row r="23" spans="1:15" s="8" customFormat="1">
      <c r="A23" s="63">
        <v>41907</v>
      </c>
      <c r="B23" t="s">
        <v>406</v>
      </c>
      <c r="C23" t="s">
        <v>65</v>
      </c>
      <c r="D23" t="s">
        <v>84</v>
      </c>
      <c r="E23" t="s">
        <v>418</v>
      </c>
      <c r="F23" t="s">
        <v>14</v>
      </c>
      <c r="G23">
        <v>1669.27</v>
      </c>
      <c r="H23">
        <v>0</v>
      </c>
      <c r="I23">
        <v>335208.08</v>
      </c>
      <c r="J23">
        <v>0</v>
      </c>
      <c r="K23">
        <v>0</v>
      </c>
      <c r="L23">
        <v>-87.6</v>
      </c>
    </row>
    <row r="24" spans="1:15" s="8" customFormat="1">
      <c r="A24" s="63">
        <v>41911</v>
      </c>
      <c r="B24" t="s">
        <v>406</v>
      </c>
      <c r="C24" t="s">
        <v>65</v>
      </c>
      <c r="D24" t="s">
        <v>84</v>
      </c>
      <c r="E24" t="s">
        <v>418</v>
      </c>
      <c r="F24" t="s">
        <v>14</v>
      </c>
      <c r="G24">
        <v>57.49</v>
      </c>
      <c r="H24">
        <v>0</v>
      </c>
      <c r="I24">
        <v>346349.93000000005</v>
      </c>
      <c r="J24">
        <v>0</v>
      </c>
      <c r="K24">
        <v>0</v>
      </c>
      <c r="L24">
        <v>-115.39999999999999</v>
      </c>
    </row>
    <row r="25" spans="1:15" s="8" customFormat="1">
      <c r="A25" s="63">
        <v>41893</v>
      </c>
      <c r="B25" t="s">
        <v>406</v>
      </c>
      <c r="C25" t="s">
        <v>65</v>
      </c>
      <c r="D25" t="s">
        <v>647</v>
      </c>
      <c r="E25" t="s">
        <v>647</v>
      </c>
      <c r="F25" t="s">
        <v>14</v>
      </c>
      <c r="G25">
        <v>440.35</v>
      </c>
      <c r="H25"/>
      <c r="I25"/>
      <c r="J25"/>
      <c r="K25"/>
      <c r="L25"/>
    </row>
    <row r="26" spans="1:15" s="8" customFormat="1" ht="14">
      <c r="A26" s="9">
        <v>41844</v>
      </c>
      <c r="B26" s="8" t="s">
        <v>162</v>
      </c>
      <c r="C26" s="8" t="s">
        <v>11</v>
      </c>
      <c r="D26" s="8" t="s">
        <v>558</v>
      </c>
      <c r="E26" s="8" t="s">
        <v>419</v>
      </c>
      <c r="F26" s="8" t="s">
        <v>559</v>
      </c>
      <c r="G26" s="8">
        <v>0</v>
      </c>
      <c r="H26" s="8">
        <v>0</v>
      </c>
      <c r="I26" s="8">
        <v>327205.87000000005</v>
      </c>
      <c r="J26" s="8">
        <v>29.32</v>
      </c>
      <c r="K26" s="8">
        <v>0</v>
      </c>
      <c r="L26" s="8">
        <v>-29.32</v>
      </c>
    </row>
    <row r="27" spans="1:15" s="8" customFormat="1" ht="14">
      <c r="A27" s="9">
        <v>41850</v>
      </c>
      <c r="B27" s="8" t="s">
        <v>404</v>
      </c>
      <c r="C27" s="8" t="s">
        <v>11</v>
      </c>
      <c r="D27" s="8" t="s">
        <v>561</v>
      </c>
      <c r="E27" s="8" t="s">
        <v>419</v>
      </c>
      <c r="F27" s="8" t="s">
        <v>562</v>
      </c>
      <c r="G27" s="8">
        <v>0</v>
      </c>
      <c r="H27" s="8">
        <v>0</v>
      </c>
      <c r="I27" s="8">
        <v>327205.87000000005</v>
      </c>
      <c r="J27" s="8">
        <v>68.25</v>
      </c>
      <c r="K27" s="8">
        <v>0</v>
      </c>
      <c r="L27" s="8">
        <v>-658.56</v>
      </c>
    </row>
    <row r="28" spans="1:15" s="8" customFormat="1" ht="14">
      <c r="A28" s="9">
        <v>41866</v>
      </c>
      <c r="B28" s="8" t="s">
        <v>583</v>
      </c>
      <c r="C28" s="8" t="s">
        <v>11</v>
      </c>
      <c r="D28" s="8" t="s">
        <v>587</v>
      </c>
      <c r="E28" s="8" t="s">
        <v>419</v>
      </c>
      <c r="F28" s="8" t="s">
        <v>588</v>
      </c>
      <c r="G28" s="8">
        <v>0</v>
      </c>
      <c r="H28" s="8">
        <v>0</v>
      </c>
      <c r="I28" s="8">
        <v>332997.65000000002</v>
      </c>
      <c r="J28" s="8">
        <v>114.92</v>
      </c>
      <c r="K28" s="8">
        <v>0</v>
      </c>
      <c r="L28" s="8">
        <v>-243.07999999999998</v>
      </c>
    </row>
    <row r="29" spans="1:15" s="8" customFormat="1" ht="14">
      <c r="A29" s="9">
        <v>41872</v>
      </c>
      <c r="B29" s="8" t="s">
        <v>589</v>
      </c>
      <c r="C29" s="8" t="s">
        <v>65</v>
      </c>
      <c r="D29" s="8" t="s">
        <v>613</v>
      </c>
      <c r="E29" s="8" t="s">
        <v>419</v>
      </c>
      <c r="F29" s="8" t="s">
        <v>14</v>
      </c>
      <c r="G29" s="8">
        <v>167.47</v>
      </c>
      <c r="H29" s="8">
        <v>0</v>
      </c>
      <c r="I29" s="8">
        <v>332530.73000000004</v>
      </c>
      <c r="J29" s="8">
        <v>0</v>
      </c>
      <c r="K29" s="8">
        <v>0</v>
      </c>
      <c r="L29" s="8">
        <v>0</v>
      </c>
    </row>
    <row r="30" spans="1:15" s="8" customFormat="1" ht="14">
      <c r="A30" s="9">
        <v>41891</v>
      </c>
      <c r="B30" s="8" t="s">
        <v>598</v>
      </c>
      <c r="C30" s="8" t="s">
        <v>11</v>
      </c>
      <c r="D30" s="8" t="s">
        <v>561</v>
      </c>
      <c r="E30" s="8" t="s">
        <v>419</v>
      </c>
      <c r="F30" s="8" t="s">
        <v>607</v>
      </c>
      <c r="G30" s="8">
        <v>0</v>
      </c>
      <c r="H30" s="8">
        <v>0</v>
      </c>
      <c r="I30" s="8">
        <v>341385.42</v>
      </c>
      <c r="J30" s="8">
        <v>100.84</v>
      </c>
      <c r="K30" s="8">
        <v>0</v>
      </c>
      <c r="L30" s="8">
        <v>-131.02000000000001</v>
      </c>
    </row>
    <row r="31" spans="1:15" s="8" customFormat="1" ht="14">
      <c r="A31" s="9">
        <v>41892</v>
      </c>
      <c r="B31" s="8" t="s">
        <v>593</v>
      </c>
      <c r="C31" s="8" t="s">
        <v>65</v>
      </c>
      <c r="D31" s="8" t="s">
        <v>470</v>
      </c>
      <c r="E31" s="8" t="s">
        <v>419</v>
      </c>
      <c r="F31" s="8" t="s">
        <v>596</v>
      </c>
      <c r="G31" s="8">
        <v>210.16</v>
      </c>
      <c r="H31" s="8">
        <v>0</v>
      </c>
      <c r="I31" s="8">
        <v>341122.21</v>
      </c>
      <c r="J31" s="8">
        <v>0</v>
      </c>
      <c r="K31" s="8">
        <v>0</v>
      </c>
      <c r="L31" s="8">
        <v>-131.02000000000001</v>
      </c>
    </row>
    <row r="32" spans="1:15" s="8" customFormat="1" ht="14">
      <c r="A32" s="9">
        <v>41893</v>
      </c>
      <c r="B32" s="8" t="s">
        <v>594</v>
      </c>
      <c r="C32" s="8" t="s">
        <v>65</v>
      </c>
      <c r="D32" s="8" t="s">
        <v>604</v>
      </c>
      <c r="E32" s="8" t="s">
        <v>419</v>
      </c>
      <c r="F32" s="8" t="s">
        <v>603</v>
      </c>
      <c r="G32" s="8">
        <v>1247.0999999999999</v>
      </c>
      <c r="H32" s="8">
        <v>0</v>
      </c>
      <c r="I32" s="8">
        <v>338107.06000000006</v>
      </c>
      <c r="J32" s="8">
        <v>0</v>
      </c>
      <c r="K32" s="8">
        <v>0</v>
      </c>
      <c r="L32" s="8">
        <v>-131.02000000000001</v>
      </c>
    </row>
    <row r="33" spans="1:12" s="8" customFormat="1" ht="14">
      <c r="A33" s="9">
        <v>41893</v>
      </c>
      <c r="B33" s="8" t="s">
        <v>599</v>
      </c>
      <c r="C33" s="8" t="s">
        <v>11</v>
      </c>
      <c r="D33" s="8" t="s">
        <v>605</v>
      </c>
      <c r="E33" s="8" t="s">
        <v>419</v>
      </c>
      <c r="F33" s="8" t="s">
        <v>217</v>
      </c>
      <c r="G33" s="8">
        <v>0</v>
      </c>
      <c r="H33" s="8">
        <v>0</v>
      </c>
      <c r="I33" s="8">
        <v>338107.06000000006</v>
      </c>
      <c r="J33" s="8">
        <v>5.74</v>
      </c>
      <c r="K33" s="8">
        <v>0</v>
      </c>
      <c r="L33" s="8">
        <v>-136.76000000000002</v>
      </c>
    </row>
    <row r="34" spans="1:12" s="8" customFormat="1">
      <c r="A34" s="63">
        <v>41904</v>
      </c>
      <c r="B34" t="s">
        <v>611</v>
      </c>
      <c r="C34" t="s">
        <v>65</v>
      </c>
      <c r="D34" t="s">
        <v>612</v>
      </c>
      <c r="E34" t="s">
        <v>419</v>
      </c>
      <c r="F34" t="s">
        <v>14</v>
      </c>
      <c r="G34">
        <v>0</v>
      </c>
      <c r="H34">
        <v>167.47</v>
      </c>
      <c r="I34">
        <v>336877.35000000003</v>
      </c>
      <c r="J34">
        <v>0</v>
      </c>
      <c r="K34">
        <v>0</v>
      </c>
      <c r="L34">
        <v>0</v>
      </c>
    </row>
    <row r="35" spans="1:12" s="8" customFormat="1" ht="14">
      <c r="A35" s="9">
        <v>41862</v>
      </c>
      <c r="B35" s="8" t="s">
        <v>570</v>
      </c>
      <c r="C35" s="8" t="s">
        <v>65</v>
      </c>
      <c r="D35" s="8" t="s">
        <v>576</v>
      </c>
      <c r="E35" s="8" t="s">
        <v>577</v>
      </c>
      <c r="F35" s="8" t="s">
        <v>575</v>
      </c>
      <c r="G35" s="8">
        <v>1006.03</v>
      </c>
      <c r="H35" s="8">
        <v>0</v>
      </c>
      <c r="I35" s="8">
        <v>334539.68000000005</v>
      </c>
      <c r="J35" s="8">
        <v>0</v>
      </c>
      <c r="K35" s="8">
        <v>0</v>
      </c>
      <c r="L35" s="8">
        <v>-94.16</v>
      </c>
    </row>
    <row r="36" spans="1:12" s="8" customFormat="1" ht="14">
      <c r="A36" s="9">
        <v>41848</v>
      </c>
      <c r="B36" s="8" t="s">
        <v>433</v>
      </c>
      <c r="C36" s="8" t="s">
        <v>11</v>
      </c>
      <c r="D36" s="8" t="s">
        <v>104</v>
      </c>
      <c r="E36" s="8" t="s">
        <v>172</v>
      </c>
      <c r="F36" s="8" t="s">
        <v>560</v>
      </c>
      <c r="G36" s="8">
        <v>0</v>
      </c>
      <c r="H36" s="8">
        <v>0</v>
      </c>
      <c r="I36" s="8">
        <v>327205.87000000005</v>
      </c>
      <c r="J36" s="8">
        <v>496.83</v>
      </c>
      <c r="K36" s="8">
        <v>0</v>
      </c>
      <c r="L36" s="8">
        <v>-526.15</v>
      </c>
    </row>
    <row r="37" spans="1:12" s="8" customFormat="1" ht="14">
      <c r="A37" s="9">
        <v>41848</v>
      </c>
      <c r="B37" s="8" t="s">
        <v>433</v>
      </c>
      <c r="C37" s="8" t="s">
        <v>11</v>
      </c>
      <c r="D37" s="8" t="s">
        <v>104</v>
      </c>
      <c r="E37" s="8" t="s">
        <v>172</v>
      </c>
      <c r="F37" s="8" t="s">
        <v>14</v>
      </c>
      <c r="G37" s="8">
        <v>0</v>
      </c>
      <c r="H37" s="8">
        <v>0</v>
      </c>
      <c r="I37" s="8">
        <v>327205.87000000005</v>
      </c>
      <c r="J37" s="8">
        <v>64.16</v>
      </c>
      <c r="K37" s="8">
        <v>0</v>
      </c>
      <c r="L37" s="8">
        <v>-590.30999999999995</v>
      </c>
    </row>
    <row r="38" spans="1:12" s="8" customFormat="1" ht="14">
      <c r="A38" s="9">
        <v>41858</v>
      </c>
      <c r="B38" s="8" t="s">
        <v>582</v>
      </c>
      <c r="C38" s="8" t="s">
        <v>11</v>
      </c>
      <c r="D38" s="8" t="s">
        <v>586</v>
      </c>
      <c r="E38" s="8" t="s">
        <v>172</v>
      </c>
      <c r="F38" s="8" t="s">
        <v>401</v>
      </c>
      <c r="G38" s="8">
        <v>0</v>
      </c>
      <c r="H38" s="8">
        <v>0</v>
      </c>
      <c r="I38" s="8">
        <v>335598.12000000005</v>
      </c>
      <c r="J38" s="8">
        <v>17</v>
      </c>
      <c r="K38" s="8">
        <v>0</v>
      </c>
      <c r="L38" s="8">
        <v>-94.16</v>
      </c>
    </row>
    <row r="39" spans="1:12" s="8" customFormat="1" ht="14">
      <c r="A39" s="9">
        <v>41863</v>
      </c>
      <c r="B39" s="8" t="s">
        <v>582</v>
      </c>
      <c r="C39" s="8" t="s">
        <v>11</v>
      </c>
      <c r="D39" s="8" t="s">
        <v>585</v>
      </c>
      <c r="E39" s="8" t="s">
        <v>172</v>
      </c>
      <c r="F39" s="8" t="s">
        <v>584</v>
      </c>
      <c r="G39" s="8">
        <v>0</v>
      </c>
      <c r="H39" s="8">
        <v>0</v>
      </c>
      <c r="I39" s="8">
        <v>334539.68000000005</v>
      </c>
      <c r="J39" s="8">
        <v>34</v>
      </c>
      <c r="K39" s="8">
        <v>0</v>
      </c>
      <c r="L39" s="8">
        <v>-128.16</v>
      </c>
    </row>
    <row r="40" spans="1:12" s="8" customFormat="1" ht="14">
      <c r="A40" s="9">
        <v>41869</v>
      </c>
      <c r="B40" s="8" t="s">
        <v>572</v>
      </c>
      <c r="C40" s="8" t="s">
        <v>65</v>
      </c>
      <c r="D40" s="8" t="s">
        <v>581</v>
      </c>
      <c r="E40" s="8" t="s">
        <v>172</v>
      </c>
      <c r="F40" s="8" t="s">
        <v>580</v>
      </c>
      <c r="G40" s="8">
        <v>56.37</v>
      </c>
      <c r="H40" s="8">
        <v>0</v>
      </c>
      <c r="I40" s="8">
        <v>332941.28000000003</v>
      </c>
      <c r="J40" s="8">
        <v>0</v>
      </c>
      <c r="K40" s="8">
        <v>0</v>
      </c>
      <c r="L40" s="8">
        <v>-243.07999999999998</v>
      </c>
    </row>
    <row r="41" spans="1:12" s="8" customFormat="1" ht="14">
      <c r="A41" s="9">
        <v>41877</v>
      </c>
      <c r="B41" s="8" t="s">
        <v>433</v>
      </c>
      <c r="C41" s="8" t="s">
        <v>11</v>
      </c>
      <c r="D41" s="8" t="s">
        <v>104</v>
      </c>
      <c r="E41" s="8" t="s">
        <v>172</v>
      </c>
      <c r="F41" s="8" t="s">
        <v>14</v>
      </c>
      <c r="G41" s="8">
        <v>0</v>
      </c>
      <c r="H41" s="8">
        <v>0</v>
      </c>
      <c r="I41" s="8">
        <v>332530.73000000004</v>
      </c>
      <c r="J41" s="8">
        <v>80.430000000000007</v>
      </c>
      <c r="K41" s="8">
        <v>0</v>
      </c>
      <c r="L41" s="8">
        <v>-80.430000000000007</v>
      </c>
    </row>
    <row r="42" spans="1:12" s="8" customFormat="1" ht="14">
      <c r="A42" s="9">
        <v>41877</v>
      </c>
      <c r="B42" s="8" t="s">
        <v>433</v>
      </c>
      <c r="C42" s="8" t="s">
        <v>11</v>
      </c>
      <c r="D42" s="8" t="s">
        <v>104</v>
      </c>
      <c r="E42" s="8" t="s">
        <v>172</v>
      </c>
      <c r="F42" s="8" t="s">
        <v>14</v>
      </c>
      <c r="G42" s="8">
        <v>0</v>
      </c>
      <c r="H42" s="8">
        <v>0</v>
      </c>
      <c r="I42" s="8">
        <v>332530.73000000004</v>
      </c>
      <c r="J42" s="8">
        <v>58.64</v>
      </c>
      <c r="K42" s="8">
        <v>0</v>
      </c>
      <c r="L42" s="8">
        <v>-139.07</v>
      </c>
    </row>
    <row r="43" spans="1:12" s="8" customFormat="1">
      <c r="A43" s="63">
        <v>41911</v>
      </c>
      <c r="B43" t="s">
        <v>433</v>
      </c>
      <c r="C43" t="s">
        <v>11</v>
      </c>
      <c r="D43" t="s">
        <v>104</v>
      </c>
      <c r="E43" t="s">
        <v>172</v>
      </c>
      <c r="F43" t="s">
        <v>14</v>
      </c>
      <c r="G43">
        <v>0</v>
      </c>
      <c r="H43">
        <v>0</v>
      </c>
      <c r="I43">
        <v>346349.93000000005</v>
      </c>
      <c r="J43">
        <v>79.83</v>
      </c>
      <c r="K43">
        <v>0</v>
      </c>
      <c r="L43">
        <v>-195.23</v>
      </c>
    </row>
    <row r="44" spans="1:12" s="8" customFormat="1">
      <c r="A44" s="63">
        <v>41911</v>
      </c>
      <c r="B44" t="s">
        <v>433</v>
      </c>
      <c r="C44" t="s">
        <v>11</v>
      </c>
      <c r="D44" t="s">
        <v>104</v>
      </c>
      <c r="E44" t="s">
        <v>172</v>
      </c>
      <c r="F44" t="s">
        <v>14</v>
      </c>
      <c r="G44">
        <v>0</v>
      </c>
      <c r="H44">
        <v>0</v>
      </c>
      <c r="I44">
        <v>346349.93000000005</v>
      </c>
      <c r="J44">
        <v>58.64</v>
      </c>
      <c r="K44">
        <v>0</v>
      </c>
      <c r="L44">
        <v>-253.87</v>
      </c>
    </row>
    <row r="45" spans="1:12" s="8" customFormat="1" ht="14">
      <c r="A45" s="9">
        <v>41830</v>
      </c>
      <c r="B45" s="8" t="s">
        <v>6</v>
      </c>
      <c r="C45" s="8" t="s">
        <v>65</v>
      </c>
      <c r="D45" s="8" t="s">
        <v>541</v>
      </c>
      <c r="E45" s="8" t="s">
        <v>73</v>
      </c>
      <c r="F45" s="8" t="s">
        <v>14</v>
      </c>
      <c r="G45" s="8">
        <v>0</v>
      </c>
      <c r="H45" s="8">
        <v>49000</v>
      </c>
      <c r="I45" s="8">
        <v>330246.85000000009</v>
      </c>
      <c r="J45" s="8">
        <v>0</v>
      </c>
      <c r="K45" s="8">
        <v>0</v>
      </c>
      <c r="L45" s="8">
        <v>-1084.58</v>
      </c>
    </row>
    <row r="46" spans="1:12" s="8" customFormat="1" ht="14">
      <c r="A46" s="9">
        <v>41850</v>
      </c>
      <c r="B46" s="8" t="s">
        <v>6</v>
      </c>
      <c r="C46" s="8" t="s">
        <v>65</v>
      </c>
      <c r="D46" s="8" t="s">
        <v>81</v>
      </c>
      <c r="E46" s="8" t="s">
        <v>73</v>
      </c>
      <c r="F46" s="8" t="s">
        <v>14</v>
      </c>
      <c r="G46" s="8">
        <v>0</v>
      </c>
      <c r="H46" s="8">
        <v>10212.620000000001</v>
      </c>
      <c r="I46" s="8">
        <v>337418.49000000005</v>
      </c>
      <c r="J46" s="8">
        <v>0</v>
      </c>
      <c r="K46" s="8">
        <v>0</v>
      </c>
      <c r="L46" s="8">
        <v>-736.14</v>
      </c>
    </row>
    <row r="47" spans="1:12" s="8" customFormat="1" ht="14">
      <c r="A47" s="9">
        <v>41880</v>
      </c>
      <c r="B47" s="8" t="s">
        <v>6</v>
      </c>
      <c r="C47" s="8" t="s">
        <v>65</v>
      </c>
      <c r="D47" s="8" t="s">
        <v>81</v>
      </c>
      <c r="E47" s="8" t="s">
        <v>73</v>
      </c>
      <c r="F47" s="8" t="s">
        <v>14</v>
      </c>
      <c r="G47" s="8">
        <v>0</v>
      </c>
      <c r="H47" s="8">
        <v>10245.92</v>
      </c>
      <c r="I47" s="8">
        <v>341434.62</v>
      </c>
      <c r="J47" s="8">
        <v>0</v>
      </c>
      <c r="K47" s="8">
        <v>0</v>
      </c>
      <c r="L47" s="8">
        <v>-139.07</v>
      </c>
    </row>
    <row r="48" spans="1:12" s="8" customFormat="1">
      <c r="A48" s="63">
        <v>41908</v>
      </c>
      <c r="B48" t="s">
        <v>6</v>
      </c>
      <c r="C48" t="s">
        <v>65</v>
      </c>
      <c r="D48" t="s">
        <v>81</v>
      </c>
      <c r="E48" t="s">
        <v>73</v>
      </c>
      <c r="F48" t="s">
        <v>14</v>
      </c>
      <c r="G48">
        <v>0</v>
      </c>
      <c r="H48">
        <v>11199.34</v>
      </c>
      <c r="I48">
        <v>346407.42000000004</v>
      </c>
      <c r="J48">
        <v>0</v>
      </c>
      <c r="K48">
        <v>0</v>
      </c>
      <c r="L48">
        <v>-87.6</v>
      </c>
    </row>
    <row r="49" spans="1:12" s="8" customFormat="1" ht="14">
      <c r="A49" s="9">
        <v>41822</v>
      </c>
      <c r="B49" s="8" t="s">
        <v>510</v>
      </c>
      <c r="C49" s="8" t="s">
        <v>11</v>
      </c>
      <c r="D49" s="8" t="s">
        <v>557</v>
      </c>
      <c r="E49" s="8" t="s">
        <v>397</v>
      </c>
      <c r="F49" s="8" t="s">
        <v>556</v>
      </c>
      <c r="G49" s="8">
        <v>0</v>
      </c>
      <c r="H49" s="8">
        <v>0</v>
      </c>
      <c r="I49" s="8">
        <v>281246.85000000009</v>
      </c>
      <c r="J49" s="8">
        <v>5.47</v>
      </c>
      <c r="K49" s="8">
        <v>0</v>
      </c>
      <c r="L49" s="8">
        <v>-191.41999999999996</v>
      </c>
    </row>
    <row r="50" spans="1:12" s="8" customFormat="1" ht="14">
      <c r="A50" s="9">
        <v>41822</v>
      </c>
      <c r="B50" s="8" t="s">
        <v>396</v>
      </c>
      <c r="C50" s="8" t="s">
        <v>11</v>
      </c>
      <c r="D50" s="8" t="s">
        <v>77</v>
      </c>
      <c r="E50" s="8" t="s">
        <v>397</v>
      </c>
      <c r="F50" s="8" t="s">
        <v>14</v>
      </c>
      <c r="G50" s="8">
        <v>0</v>
      </c>
      <c r="H50" s="8">
        <v>0</v>
      </c>
      <c r="I50" s="8">
        <v>281246.85000000009</v>
      </c>
      <c r="J50" s="8">
        <v>40</v>
      </c>
      <c r="K50" s="8">
        <v>0</v>
      </c>
      <c r="L50" s="8">
        <v>-231.41999999999996</v>
      </c>
    </row>
    <row r="51" spans="1:12" s="8" customFormat="1" ht="14">
      <c r="A51" s="9">
        <v>41826</v>
      </c>
      <c r="B51" s="8" t="s">
        <v>398</v>
      </c>
      <c r="C51" s="8" t="s">
        <v>11</v>
      </c>
      <c r="D51" s="8" t="s">
        <v>80</v>
      </c>
      <c r="E51" s="8" t="s">
        <v>397</v>
      </c>
      <c r="F51" s="8" t="s">
        <v>14</v>
      </c>
      <c r="G51" s="8">
        <v>0</v>
      </c>
      <c r="H51" s="8">
        <v>0</v>
      </c>
      <c r="I51" s="8">
        <v>281246.85000000009</v>
      </c>
      <c r="J51" s="8">
        <v>29.51</v>
      </c>
      <c r="K51" s="8">
        <v>0</v>
      </c>
      <c r="L51" s="8">
        <v>-1084.58</v>
      </c>
    </row>
    <row r="52" spans="1:12">
      <c r="A52" s="9">
        <v>41857</v>
      </c>
      <c r="B52" s="8" t="s">
        <v>396</v>
      </c>
      <c r="C52" s="8" t="s">
        <v>11</v>
      </c>
      <c r="D52" s="8" t="s">
        <v>77</v>
      </c>
      <c r="E52" s="8" t="s">
        <v>397</v>
      </c>
      <c r="F52" s="8" t="s">
        <v>14</v>
      </c>
      <c r="G52" s="8">
        <v>0</v>
      </c>
      <c r="H52" s="8">
        <v>0</v>
      </c>
      <c r="I52" s="8">
        <v>335598.12000000005</v>
      </c>
      <c r="J52" s="8">
        <v>46.77</v>
      </c>
      <c r="K52" s="8">
        <v>0</v>
      </c>
      <c r="L52" s="8">
        <v>-46.77</v>
      </c>
    </row>
    <row r="53" spans="1:12">
      <c r="A53" s="9">
        <v>41857</v>
      </c>
      <c r="B53" s="8" t="s">
        <v>398</v>
      </c>
      <c r="C53" s="8" t="s">
        <v>11</v>
      </c>
      <c r="D53" s="8" t="s">
        <v>80</v>
      </c>
      <c r="E53" s="8" t="s">
        <v>397</v>
      </c>
      <c r="F53" s="8" t="s">
        <v>14</v>
      </c>
      <c r="G53" s="8">
        <v>0</v>
      </c>
      <c r="H53" s="8">
        <v>0</v>
      </c>
      <c r="I53" s="8">
        <v>335598.12000000005</v>
      </c>
      <c r="J53" s="8">
        <v>30.39</v>
      </c>
      <c r="K53" s="8">
        <v>0</v>
      </c>
      <c r="L53" s="8">
        <v>-77.16</v>
      </c>
    </row>
    <row r="54" spans="1:12">
      <c r="A54" s="9">
        <v>41885</v>
      </c>
      <c r="B54" s="8" t="s">
        <v>396</v>
      </c>
      <c r="C54" s="8" t="s">
        <v>11</v>
      </c>
      <c r="D54" s="8" t="s">
        <v>77</v>
      </c>
      <c r="E54" s="8" t="s">
        <v>397</v>
      </c>
      <c r="F54" s="8" t="s">
        <v>14</v>
      </c>
      <c r="G54" s="8">
        <v>0</v>
      </c>
      <c r="H54" s="8">
        <v>0</v>
      </c>
      <c r="I54" s="8">
        <v>341860.94</v>
      </c>
      <c r="J54" s="8">
        <v>50</v>
      </c>
      <c r="K54" s="8">
        <v>0</v>
      </c>
      <c r="L54" s="8">
        <v>-189.07</v>
      </c>
    </row>
    <row r="55" spans="1:12">
      <c r="A55" s="9">
        <v>41888</v>
      </c>
      <c r="B55" s="8" t="s">
        <v>597</v>
      </c>
      <c r="C55" s="8" t="s">
        <v>11</v>
      </c>
      <c r="D55" s="8" t="s">
        <v>80</v>
      </c>
      <c r="E55" s="8" t="s">
        <v>397</v>
      </c>
      <c r="F55" s="8" t="s">
        <v>14</v>
      </c>
      <c r="G55" s="8">
        <v>0</v>
      </c>
      <c r="H55" s="8">
        <v>0</v>
      </c>
      <c r="I55" s="8">
        <v>341585.42</v>
      </c>
      <c r="J55" s="8">
        <v>30.18</v>
      </c>
      <c r="K55" s="8">
        <v>0</v>
      </c>
      <c r="L55" s="8">
        <v>-30.18</v>
      </c>
    </row>
    <row r="56" spans="1:12">
      <c r="A56" s="9">
        <v>41864</v>
      </c>
      <c r="B56" s="8" t="s">
        <v>571</v>
      </c>
      <c r="C56" s="8" t="s">
        <v>65</v>
      </c>
      <c r="D56" s="8" t="s">
        <v>579</v>
      </c>
      <c r="E56" s="8" t="s">
        <v>256</v>
      </c>
      <c r="F56" s="8" t="s">
        <v>578</v>
      </c>
      <c r="G56" s="8">
        <v>200</v>
      </c>
      <c r="H56" s="8">
        <v>0</v>
      </c>
      <c r="I56" s="8">
        <v>334339.68000000005</v>
      </c>
      <c r="J56" s="8">
        <v>0</v>
      </c>
      <c r="K56" s="8">
        <v>0</v>
      </c>
      <c r="L56" s="8">
        <v>-128.16</v>
      </c>
    </row>
    <row r="57" spans="1:12">
      <c r="A57" s="9">
        <v>41891</v>
      </c>
      <c r="B57" s="8" t="s">
        <v>592</v>
      </c>
      <c r="C57" s="8" t="s">
        <v>65</v>
      </c>
      <c r="D57" s="8" t="s">
        <v>579</v>
      </c>
      <c r="E57" s="8" t="s">
        <v>256</v>
      </c>
      <c r="F57" s="8" t="s">
        <v>606</v>
      </c>
      <c r="G57" s="8">
        <v>200</v>
      </c>
      <c r="H57" s="8">
        <v>0</v>
      </c>
      <c r="I57" s="8">
        <v>341385.42</v>
      </c>
      <c r="J57" s="8">
        <v>0</v>
      </c>
      <c r="K57" s="8">
        <v>0</v>
      </c>
      <c r="L57" s="8">
        <v>-30.18</v>
      </c>
    </row>
    <row r="58" spans="1:12">
      <c r="A58" s="9">
        <v>41837</v>
      </c>
      <c r="B58" s="8" t="s">
        <v>542</v>
      </c>
      <c r="C58" s="8" t="s">
        <v>65</v>
      </c>
      <c r="D58" s="8" t="s">
        <v>405</v>
      </c>
      <c r="E58" s="8" t="s">
        <v>131</v>
      </c>
      <c r="F58" s="8" t="s">
        <v>14</v>
      </c>
      <c r="G58" s="8">
        <v>1084.58</v>
      </c>
      <c r="H58" s="8">
        <v>0</v>
      </c>
      <c r="I58" s="8">
        <v>327767.83000000007</v>
      </c>
      <c r="J58" s="8">
        <v>0</v>
      </c>
      <c r="K58" s="8">
        <v>1084.58</v>
      </c>
      <c r="L58" s="8">
        <v>0</v>
      </c>
    </row>
    <row r="59" spans="1:12">
      <c r="A59" s="9">
        <v>41856</v>
      </c>
      <c r="B59" s="8" t="s">
        <v>555</v>
      </c>
      <c r="C59" s="8" t="s">
        <v>65</v>
      </c>
      <c r="D59" s="8" t="s">
        <v>405</v>
      </c>
      <c r="E59" s="8" t="s">
        <v>131</v>
      </c>
      <c r="F59" s="8" t="s">
        <v>14</v>
      </c>
      <c r="G59" s="8">
        <v>736.14</v>
      </c>
      <c r="H59" s="8">
        <v>0</v>
      </c>
      <c r="I59" s="8">
        <v>335598.12000000005</v>
      </c>
      <c r="J59" s="8">
        <v>0</v>
      </c>
      <c r="K59" s="8">
        <v>736.14</v>
      </c>
      <c r="L59" s="8">
        <v>0</v>
      </c>
    </row>
    <row r="60" spans="1:12">
      <c r="A60" s="9">
        <v>41872</v>
      </c>
      <c r="B60" s="8" t="s">
        <v>573</v>
      </c>
      <c r="C60" s="8" t="s">
        <v>65</v>
      </c>
      <c r="D60" s="8" t="s">
        <v>405</v>
      </c>
      <c r="E60" s="8" t="s">
        <v>131</v>
      </c>
      <c r="F60" s="8" t="s">
        <v>14</v>
      </c>
      <c r="G60" s="8">
        <v>243.08</v>
      </c>
      <c r="H60" s="8">
        <v>0</v>
      </c>
      <c r="I60" s="8">
        <v>332698.2</v>
      </c>
      <c r="J60" s="8">
        <v>0</v>
      </c>
      <c r="K60" s="8">
        <v>243.08</v>
      </c>
      <c r="L60" s="8">
        <v>0</v>
      </c>
    </row>
    <row r="61" spans="1:12">
      <c r="A61" s="9">
        <v>41887</v>
      </c>
      <c r="B61" s="8" t="s">
        <v>590</v>
      </c>
      <c r="C61" s="8" t="s">
        <v>65</v>
      </c>
      <c r="D61" s="8" t="s">
        <v>405</v>
      </c>
      <c r="E61" s="8" t="s">
        <v>131</v>
      </c>
      <c r="F61" s="8" t="s">
        <v>14</v>
      </c>
      <c r="G61" s="8">
        <v>189.07</v>
      </c>
      <c r="H61" s="8">
        <v>0</v>
      </c>
      <c r="I61" s="8">
        <v>341671.87</v>
      </c>
      <c r="J61" s="8">
        <v>0</v>
      </c>
      <c r="K61" s="8">
        <v>189.07</v>
      </c>
      <c r="L61" s="8">
        <v>0</v>
      </c>
    </row>
    <row r="62" spans="1:12">
      <c r="A62" s="9">
        <v>41900</v>
      </c>
      <c r="B62" s="8" t="s">
        <v>595</v>
      </c>
      <c r="C62" s="8" t="s">
        <v>65</v>
      </c>
      <c r="D62" s="8" t="s">
        <v>405</v>
      </c>
      <c r="E62" s="8" t="s">
        <v>131</v>
      </c>
      <c r="F62" s="8" t="s">
        <v>14</v>
      </c>
      <c r="G62" s="8">
        <v>136.76</v>
      </c>
      <c r="H62" s="8">
        <v>0</v>
      </c>
      <c r="I62" s="8">
        <v>337912.81000000006</v>
      </c>
      <c r="J62" s="8">
        <v>0</v>
      </c>
      <c r="K62" s="8">
        <v>136.76</v>
      </c>
      <c r="L62" s="8">
        <v>0</v>
      </c>
    </row>
  </sheetData>
  <sortState ref="A1:L61">
    <sortCondition ref="E1:E6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opLeftCell="B8" workbookViewId="0">
      <selection activeCell="J48" sqref="J48:J50"/>
    </sheetView>
  </sheetViews>
  <sheetFormatPr baseColWidth="10" defaultRowHeight="15" x14ac:dyDescent="0"/>
  <cols>
    <col min="1" max="1" width="10.83203125" style="63"/>
    <col min="2" max="2" width="31.5" customWidth="1"/>
    <col min="4" max="4" width="32.6640625" customWidth="1"/>
    <col min="5" max="5" width="16" customWidth="1"/>
    <col min="14" max="14" width="40.33203125" bestFit="1" customWidth="1"/>
  </cols>
  <sheetData>
    <row r="1" spans="1:15">
      <c r="A1" s="63">
        <v>41921</v>
      </c>
      <c r="B1" t="s">
        <v>406</v>
      </c>
      <c r="C1" t="s">
        <v>65</v>
      </c>
      <c r="D1" t="s">
        <v>74</v>
      </c>
      <c r="E1" t="s">
        <v>74</v>
      </c>
      <c r="F1" t="s">
        <v>14</v>
      </c>
      <c r="G1">
        <v>408.31</v>
      </c>
      <c r="H1">
        <v>0</v>
      </c>
      <c r="I1">
        <v>343723.97</v>
      </c>
      <c r="J1">
        <v>0</v>
      </c>
      <c r="K1">
        <v>0</v>
      </c>
      <c r="L1">
        <v>-156.66</v>
      </c>
      <c r="N1" s="23" t="s">
        <v>380</v>
      </c>
      <c r="O1" s="62">
        <v>0</v>
      </c>
    </row>
    <row r="2" spans="1:15">
      <c r="A2" s="63">
        <v>41934</v>
      </c>
      <c r="B2" t="s">
        <v>406</v>
      </c>
      <c r="C2" t="s">
        <v>65</v>
      </c>
      <c r="D2" t="s">
        <v>74</v>
      </c>
      <c r="E2" t="s">
        <v>74</v>
      </c>
      <c r="F2" t="s">
        <v>14</v>
      </c>
      <c r="G2">
        <v>683.34</v>
      </c>
      <c r="H2">
        <v>0</v>
      </c>
      <c r="I2">
        <v>341380.49</v>
      </c>
      <c r="J2">
        <v>0</v>
      </c>
      <c r="K2">
        <v>0</v>
      </c>
      <c r="L2">
        <v>-1226.75</v>
      </c>
      <c r="N2" s="23" t="s">
        <v>381</v>
      </c>
      <c r="O2" s="62">
        <f>SUM(J6:J9)</f>
        <v>335.59000000000003</v>
      </c>
    </row>
    <row r="3" spans="1:15">
      <c r="A3" s="63">
        <v>41949</v>
      </c>
      <c r="B3" t="s">
        <v>406</v>
      </c>
      <c r="C3" t="s">
        <v>65</v>
      </c>
      <c r="D3" t="s">
        <v>74</v>
      </c>
      <c r="E3" t="s">
        <v>74</v>
      </c>
      <c r="F3" t="s">
        <v>14</v>
      </c>
      <c r="G3">
        <v>365.07</v>
      </c>
      <c r="H3">
        <v>0</v>
      </c>
      <c r="I3">
        <v>338334.78</v>
      </c>
      <c r="J3">
        <v>0</v>
      </c>
      <c r="K3">
        <v>0</v>
      </c>
      <c r="L3">
        <v>-465.46999999999997</v>
      </c>
      <c r="N3" s="23" t="s">
        <v>382</v>
      </c>
      <c r="O3" s="62">
        <f>SUM(G10+G11+G12+G31+J32+J33+J34+J35+J36+J37+J38+J39+G40+G41+J42+J43+J44+J45+G46+G47+J67+J48+J49+J50)</f>
        <v>3774.7999999999997</v>
      </c>
    </row>
    <row r="4" spans="1:15">
      <c r="A4" s="63">
        <v>41964</v>
      </c>
      <c r="B4" t="s">
        <v>406</v>
      </c>
      <c r="C4" t="s">
        <v>65</v>
      </c>
      <c r="D4" t="s">
        <v>74</v>
      </c>
      <c r="E4" t="s">
        <v>74</v>
      </c>
      <c r="F4" t="s">
        <v>14</v>
      </c>
      <c r="G4">
        <v>238.03</v>
      </c>
      <c r="I4">
        <v>345067.67000000004</v>
      </c>
      <c r="L4">
        <v>0</v>
      </c>
      <c r="N4" s="23" t="s">
        <v>74</v>
      </c>
      <c r="O4" s="62">
        <f>SUM(G1:G4)</f>
        <v>1694.75</v>
      </c>
    </row>
    <row r="5" spans="1:15">
      <c r="A5" s="63">
        <v>41976</v>
      </c>
      <c r="B5" t="s">
        <v>406</v>
      </c>
      <c r="C5" t="s">
        <v>65</v>
      </c>
      <c r="D5" t="s">
        <v>74</v>
      </c>
      <c r="E5" t="s">
        <v>74</v>
      </c>
      <c r="F5" t="s">
        <v>14</v>
      </c>
      <c r="I5">
        <v>342249.59000000014</v>
      </c>
      <c r="L5">
        <v>-248.13</v>
      </c>
      <c r="N5" s="23" t="s">
        <v>76</v>
      </c>
      <c r="O5" s="62">
        <f>SUM(J53:J61)</f>
        <v>602.91</v>
      </c>
    </row>
    <row r="6" spans="1:15">
      <c r="A6" s="63">
        <v>41936</v>
      </c>
      <c r="B6" t="s">
        <v>636</v>
      </c>
      <c r="C6" t="s">
        <v>11</v>
      </c>
      <c r="D6" t="s">
        <v>563</v>
      </c>
      <c r="E6" t="s">
        <v>563</v>
      </c>
      <c r="F6" t="s">
        <v>643</v>
      </c>
      <c r="G6">
        <v>0</v>
      </c>
      <c r="H6">
        <v>0</v>
      </c>
      <c r="I6">
        <v>341380.49</v>
      </c>
      <c r="J6">
        <v>84.44</v>
      </c>
      <c r="K6">
        <v>0</v>
      </c>
      <c r="L6">
        <v>-1322.54</v>
      </c>
      <c r="N6" s="23" t="s">
        <v>391</v>
      </c>
      <c r="O6" s="62">
        <f>SUM(J62+J63+G64)</f>
        <v>444.13</v>
      </c>
    </row>
    <row r="7" spans="1:15">
      <c r="A7" s="63">
        <v>41946</v>
      </c>
      <c r="B7" t="s">
        <v>408</v>
      </c>
      <c r="C7" t="s">
        <v>11</v>
      </c>
      <c r="D7" t="s">
        <v>409</v>
      </c>
      <c r="E7" t="s">
        <v>563</v>
      </c>
      <c r="F7" t="s">
        <v>656</v>
      </c>
      <c r="G7">
        <v>0</v>
      </c>
      <c r="H7">
        <v>0</v>
      </c>
      <c r="I7">
        <v>340495.29000000004</v>
      </c>
      <c r="J7">
        <v>122.09</v>
      </c>
      <c r="K7">
        <v>0</v>
      </c>
      <c r="L7">
        <v>-310.56000000000006</v>
      </c>
      <c r="N7" s="23" t="s">
        <v>83</v>
      </c>
      <c r="O7" s="62">
        <f>SUM(G19:G30)</f>
        <v>12266.57</v>
      </c>
    </row>
    <row r="8" spans="1:15">
      <c r="A8" s="63">
        <v>41981</v>
      </c>
      <c r="B8" t="s">
        <v>695</v>
      </c>
      <c r="C8" t="s">
        <v>11</v>
      </c>
      <c r="D8" t="s">
        <v>700</v>
      </c>
      <c r="E8" t="s">
        <v>563</v>
      </c>
      <c r="F8" t="s">
        <v>696</v>
      </c>
      <c r="G8">
        <v>0</v>
      </c>
      <c r="H8">
        <v>0</v>
      </c>
      <c r="I8">
        <v>347429.47000000015</v>
      </c>
      <c r="J8">
        <v>13.9</v>
      </c>
      <c r="K8">
        <v>0</v>
      </c>
      <c r="L8">
        <v>-13.9</v>
      </c>
      <c r="N8" s="23" t="s">
        <v>256</v>
      </c>
      <c r="O8" s="62">
        <f>SUM(G65:G66)</f>
        <v>140</v>
      </c>
    </row>
    <row r="9" spans="1:15">
      <c r="A9" s="63">
        <v>41983</v>
      </c>
      <c r="B9" t="s">
        <v>697</v>
      </c>
      <c r="C9" t="s">
        <v>11</v>
      </c>
      <c r="D9" t="s">
        <v>699</v>
      </c>
      <c r="E9" t="s">
        <v>563</v>
      </c>
      <c r="F9" t="s">
        <v>698</v>
      </c>
      <c r="G9">
        <v>0</v>
      </c>
      <c r="H9">
        <v>0</v>
      </c>
      <c r="I9">
        <v>347251.42000000016</v>
      </c>
      <c r="J9">
        <v>115.16</v>
      </c>
      <c r="K9">
        <v>0</v>
      </c>
      <c r="L9">
        <v>-129.06</v>
      </c>
      <c r="N9" s="23" t="s">
        <v>392</v>
      </c>
      <c r="O9" s="62">
        <f>SUM(G13+G14+G15)</f>
        <v>761.17000000000007</v>
      </c>
    </row>
    <row r="10" spans="1:15">
      <c r="A10" s="63">
        <v>41922</v>
      </c>
      <c r="B10" t="s">
        <v>444</v>
      </c>
      <c r="C10" t="s">
        <v>65</v>
      </c>
      <c r="D10" t="s">
        <v>403</v>
      </c>
      <c r="E10" t="s">
        <v>214</v>
      </c>
      <c r="F10" t="s">
        <v>14</v>
      </c>
      <c r="G10">
        <v>53.05</v>
      </c>
      <c r="H10">
        <v>0</v>
      </c>
      <c r="I10">
        <v>343514.26</v>
      </c>
      <c r="J10">
        <v>0</v>
      </c>
      <c r="K10">
        <v>0</v>
      </c>
      <c r="L10">
        <v>0</v>
      </c>
      <c r="N10" s="23" t="s">
        <v>393</v>
      </c>
      <c r="O10" s="62"/>
    </row>
    <row r="11" spans="1:15">
      <c r="A11" s="63">
        <v>41953</v>
      </c>
      <c r="B11" t="s">
        <v>444</v>
      </c>
      <c r="C11" t="s">
        <v>65</v>
      </c>
      <c r="D11" t="s">
        <v>403</v>
      </c>
      <c r="E11" t="s">
        <v>214</v>
      </c>
      <c r="F11" t="s">
        <v>14</v>
      </c>
      <c r="G11">
        <v>53.05</v>
      </c>
      <c r="H11">
        <v>0</v>
      </c>
      <c r="I11">
        <v>338281.73000000004</v>
      </c>
      <c r="J11">
        <v>0</v>
      </c>
      <c r="K11">
        <v>0</v>
      </c>
      <c r="L11">
        <v>-471.27</v>
      </c>
      <c r="N11" s="23" t="s">
        <v>394</v>
      </c>
      <c r="O11" s="62"/>
    </row>
    <row r="12" spans="1:15">
      <c r="A12" s="63">
        <v>41983</v>
      </c>
      <c r="B12" t="s">
        <v>444</v>
      </c>
      <c r="C12" t="s">
        <v>65</v>
      </c>
      <c r="D12" t="s">
        <v>403</v>
      </c>
      <c r="E12" t="s">
        <v>214</v>
      </c>
      <c r="F12" t="s">
        <v>14</v>
      </c>
      <c r="G12">
        <v>53.05</v>
      </c>
      <c r="H12">
        <v>0</v>
      </c>
      <c r="I12">
        <v>347251.42000000016</v>
      </c>
      <c r="J12">
        <v>0</v>
      </c>
      <c r="K12">
        <v>0</v>
      </c>
      <c r="L12">
        <v>-13.9</v>
      </c>
      <c r="N12" s="8"/>
      <c r="O12" s="8"/>
    </row>
    <row r="13" spans="1:15">
      <c r="A13" s="63">
        <v>41971</v>
      </c>
      <c r="B13" t="s">
        <v>663</v>
      </c>
      <c r="C13" t="s">
        <v>65</v>
      </c>
      <c r="D13" t="s">
        <v>667</v>
      </c>
      <c r="E13" t="s">
        <v>438</v>
      </c>
      <c r="F13" t="s">
        <v>666</v>
      </c>
      <c r="G13">
        <v>402.41</v>
      </c>
      <c r="H13">
        <v>0</v>
      </c>
      <c r="I13">
        <v>344607.77000000008</v>
      </c>
      <c r="J13">
        <v>0</v>
      </c>
      <c r="K13">
        <v>0</v>
      </c>
      <c r="L13">
        <v>-70.17</v>
      </c>
      <c r="N13" s="54" t="s">
        <v>385</v>
      </c>
      <c r="O13" s="62">
        <v>0</v>
      </c>
    </row>
    <row r="14" spans="1:15">
      <c r="A14" s="63">
        <v>41981</v>
      </c>
      <c r="B14" t="s">
        <v>676</v>
      </c>
      <c r="C14" t="s">
        <v>65</v>
      </c>
      <c r="D14" t="s">
        <v>677</v>
      </c>
      <c r="E14" t="s">
        <v>438</v>
      </c>
      <c r="F14" t="s">
        <v>678</v>
      </c>
      <c r="G14">
        <v>233.76</v>
      </c>
      <c r="H14">
        <v>0</v>
      </c>
      <c r="I14">
        <v>347679.47000000015</v>
      </c>
      <c r="J14">
        <v>0</v>
      </c>
      <c r="K14">
        <v>0</v>
      </c>
      <c r="L14">
        <v>0</v>
      </c>
      <c r="N14" s="54" t="s">
        <v>386</v>
      </c>
      <c r="O14" s="62">
        <f>SUM(H51+H52)</f>
        <v>15603.55</v>
      </c>
    </row>
    <row r="15" spans="1:15">
      <c r="A15" s="63">
        <v>41982</v>
      </c>
      <c r="B15" t="s">
        <v>682</v>
      </c>
      <c r="C15" t="s">
        <v>65</v>
      </c>
      <c r="D15" t="s">
        <v>683</v>
      </c>
      <c r="E15" t="s">
        <v>438</v>
      </c>
      <c r="F15" t="s">
        <v>684</v>
      </c>
      <c r="G15">
        <v>125</v>
      </c>
      <c r="H15">
        <v>0</v>
      </c>
      <c r="I15">
        <v>347304.47000000015</v>
      </c>
      <c r="J15">
        <v>0</v>
      </c>
      <c r="K15">
        <v>0</v>
      </c>
      <c r="L15">
        <v>-13.9</v>
      </c>
      <c r="N15" s="21"/>
      <c r="O15" s="8"/>
    </row>
    <row r="16" spans="1:15">
      <c r="A16" s="63">
        <v>41943</v>
      </c>
      <c r="B16" t="s">
        <v>7</v>
      </c>
      <c r="C16" t="s">
        <v>65</v>
      </c>
      <c r="D16" t="s">
        <v>434</v>
      </c>
      <c r="E16" t="s">
        <v>435</v>
      </c>
      <c r="F16" t="s">
        <v>14</v>
      </c>
      <c r="G16">
        <v>0</v>
      </c>
      <c r="H16">
        <v>437.34</v>
      </c>
      <c r="I16">
        <v>340495.29000000004</v>
      </c>
      <c r="J16">
        <v>0</v>
      </c>
      <c r="K16">
        <v>0</v>
      </c>
      <c r="L16">
        <v>-138.47000000000003</v>
      </c>
      <c r="N16" s="21" t="s">
        <v>387</v>
      </c>
      <c r="O16" s="62"/>
    </row>
    <row r="17" spans="1:15">
      <c r="A17" s="63">
        <v>41973</v>
      </c>
      <c r="B17" t="s">
        <v>7</v>
      </c>
      <c r="C17" t="s">
        <v>65</v>
      </c>
      <c r="D17" t="s">
        <v>434</v>
      </c>
      <c r="E17" t="s">
        <v>435</v>
      </c>
      <c r="F17" t="s">
        <v>14</v>
      </c>
      <c r="G17">
        <v>0</v>
      </c>
      <c r="H17">
        <v>420.4</v>
      </c>
      <c r="I17">
        <v>344958.00000000012</v>
      </c>
      <c r="J17">
        <v>0</v>
      </c>
      <c r="K17">
        <v>0</v>
      </c>
      <c r="L17">
        <v>0</v>
      </c>
      <c r="N17" s="21" t="s">
        <v>388</v>
      </c>
      <c r="O17" s="62">
        <f>SUM(H16:H18)</f>
        <v>1298.45</v>
      </c>
    </row>
    <row r="18" spans="1:15">
      <c r="A18" s="63">
        <v>42369</v>
      </c>
      <c r="B18" t="s">
        <v>7</v>
      </c>
      <c r="C18" t="s">
        <v>65</v>
      </c>
      <c r="D18" t="s">
        <v>434</v>
      </c>
      <c r="E18" t="s">
        <v>435</v>
      </c>
      <c r="F18" t="s">
        <v>14</v>
      </c>
      <c r="G18">
        <v>0</v>
      </c>
      <c r="H18">
        <v>440.71</v>
      </c>
      <c r="I18">
        <v>343686.6500000002</v>
      </c>
      <c r="J18">
        <v>0</v>
      </c>
      <c r="K18">
        <v>0</v>
      </c>
      <c r="L18">
        <v>0</v>
      </c>
      <c r="N18" s="8"/>
      <c r="O18" s="8"/>
    </row>
    <row r="19" spans="1:15">
      <c r="A19" s="63">
        <v>41921</v>
      </c>
      <c r="B19" t="s">
        <v>406</v>
      </c>
      <c r="C19" t="s">
        <v>65</v>
      </c>
      <c r="D19" t="s">
        <v>84</v>
      </c>
      <c r="E19" t="s">
        <v>418</v>
      </c>
      <c r="F19" t="s">
        <v>14</v>
      </c>
      <c r="G19">
        <v>1342.15</v>
      </c>
      <c r="H19">
        <v>0</v>
      </c>
      <c r="I19">
        <v>344132.27999999997</v>
      </c>
      <c r="J19">
        <v>0</v>
      </c>
      <c r="K19">
        <v>0</v>
      </c>
      <c r="L19">
        <v>-156.66</v>
      </c>
      <c r="N19" s="8" t="s">
        <v>486</v>
      </c>
      <c r="O19" s="62">
        <v>0</v>
      </c>
    </row>
    <row r="20" spans="1:15">
      <c r="A20" s="63">
        <v>41922</v>
      </c>
      <c r="B20" t="s">
        <v>406</v>
      </c>
      <c r="C20" t="s">
        <v>65</v>
      </c>
      <c r="D20" t="s">
        <v>84</v>
      </c>
      <c r="E20" t="s">
        <v>418</v>
      </c>
      <c r="F20" t="s">
        <v>14</v>
      </c>
      <c r="G20">
        <v>57.49</v>
      </c>
      <c r="H20">
        <v>0</v>
      </c>
      <c r="I20">
        <v>343456.77</v>
      </c>
      <c r="J20">
        <v>0</v>
      </c>
      <c r="K20">
        <v>0</v>
      </c>
      <c r="L20">
        <v>0</v>
      </c>
    </row>
    <row r="21" spans="1:15">
      <c r="A21" s="63">
        <v>41934</v>
      </c>
      <c r="B21" t="s">
        <v>406</v>
      </c>
      <c r="C21" t="s">
        <v>65</v>
      </c>
      <c r="D21" t="s">
        <v>84</v>
      </c>
      <c r="E21" t="s">
        <v>418</v>
      </c>
      <c r="F21" t="s">
        <v>14</v>
      </c>
      <c r="G21">
        <v>1246.03</v>
      </c>
      <c r="H21">
        <v>0</v>
      </c>
      <c r="I21">
        <v>342063.83</v>
      </c>
      <c r="J21">
        <v>0</v>
      </c>
      <c r="K21">
        <v>0</v>
      </c>
      <c r="L21">
        <v>-1226.75</v>
      </c>
      <c r="O21" s="55">
        <f>SUM(O1:O19)</f>
        <v>36921.919999999998</v>
      </c>
    </row>
    <row r="22" spans="1:15">
      <c r="A22" s="63">
        <v>41949</v>
      </c>
      <c r="B22" t="s">
        <v>406</v>
      </c>
      <c r="C22" t="s">
        <v>65</v>
      </c>
      <c r="D22" t="s">
        <v>84</v>
      </c>
      <c r="E22" t="s">
        <v>418</v>
      </c>
      <c r="F22" t="s">
        <v>14</v>
      </c>
      <c r="G22">
        <v>1484.88</v>
      </c>
      <c r="H22">
        <v>0</v>
      </c>
      <c r="I22">
        <v>338699.85000000003</v>
      </c>
      <c r="J22">
        <v>0</v>
      </c>
      <c r="K22">
        <v>0</v>
      </c>
      <c r="L22">
        <v>-465.46999999999997</v>
      </c>
    </row>
    <row r="23" spans="1:15">
      <c r="A23" s="63">
        <v>41953</v>
      </c>
      <c r="B23" t="s">
        <v>406</v>
      </c>
      <c r="C23" t="s">
        <v>65</v>
      </c>
      <c r="D23" t="s">
        <v>84</v>
      </c>
      <c r="E23" t="s">
        <v>418</v>
      </c>
      <c r="F23" t="s">
        <v>14</v>
      </c>
      <c r="G23">
        <v>57.49</v>
      </c>
      <c r="H23">
        <v>0</v>
      </c>
      <c r="I23">
        <v>338224.24000000005</v>
      </c>
      <c r="J23">
        <v>0</v>
      </c>
      <c r="K23">
        <v>0</v>
      </c>
      <c r="L23">
        <v>-471.27</v>
      </c>
    </row>
    <row r="24" spans="1:15">
      <c r="A24" s="63">
        <v>41953</v>
      </c>
      <c r="B24" t="s">
        <v>649</v>
      </c>
      <c r="C24" t="s">
        <v>65</v>
      </c>
      <c r="D24" t="s">
        <v>256</v>
      </c>
      <c r="E24" t="s">
        <v>418</v>
      </c>
      <c r="F24" t="s">
        <v>659</v>
      </c>
      <c r="G24">
        <v>250</v>
      </c>
      <c r="H24">
        <v>0</v>
      </c>
      <c r="I24">
        <v>337974.24000000005</v>
      </c>
      <c r="J24">
        <v>0</v>
      </c>
      <c r="K24">
        <v>0</v>
      </c>
      <c r="L24">
        <v>-471.27</v>
      </c>
      <c r="O24">
        <f>SUM(G:H,J:K)</f>
        <v>36921.920000000013</v>
      </c>
    </row>
    <row r="25" spans="1:15">
      <c r="A25" s="63">
        <v>41964</v>
      </c>
      <c r="B25" t="s">
        <v>406</v>
      </c>
      <c r="C25" t="s">
        <v>65</v>
      </c>
      <c r="D25" t="s">
        <v>84</v>
      </c>
      <c r="E25" t="s">
        <v>418</v>
      </c>
      <c r="F25" t="s">
        <v>14</v>
      </c>
      <c r="G25">
        <v>1567.29</v>
      </c>
      <c r="H25">
        <v>0</v>
      </c>
      <c r="I25">
        <v>345305.70000000007</v>
      </c>
      <c r="J25">
        <v>0</v>
      </c>
      <c r="K25">
        <v>0</v>
      </c>
      <c r="L25">
        <v>0</v>
      </c>
    </row>
    <row r="26" spans="1:15">
      <c r="A26" s="63">
        <v>41967</v>
      </c>
      <c r="B26" t="s">
        <v>406</v>
      </c>
      <c r="C26" t="s">
        <v>65</v>
      </c>
      <c r="D26" t="s">
        <v>84</v>
      </c>
      <c r="E26" t="s">
        <v>418</v>
      </c>
      <c r="F26" t="s">
        <v>14</v>
      </c>
      <c r="G26">
        <v>57.49</v>
      </c>
      <c r="H26">
        <v>0</v>
      </c>
      <c r="I26">
        <v>345010.18000000005</v>
      </c>
      <c r="J26">
        <v>0</v>
      </c>
      <c r="K26">
        <v>0</v>
      </c>
      <c r="L26">
        <v>0</v>
      </c>
    </row>
    <row r="27" spans="1:15">
      <c r="A27" s="63">
        <v>41976</v>
      </c>
      <c r="B27" t="s">
        <v>406</v>
      </c>
      <c r="C27" t="s">
        <v>65</v>
      </c>
      <c r="D27" t="s">
        <v>84</v>
      </c>
      <c r="E27" t="s">
        <v>418</v>
      </c>
      <c r="F27" t="s">
        <v>14</v>
      </c>
      <c r="G27">
        <v>2708.41</v>
      </c>
      <c r="H27">
        <v>0</v>
      </c>
      <c r="I27">
        <v>342249.59000000014</v>
      </c>
      <c r="J27">
        <v>0</v>
      </c>
      <c r="K27">
        <v>0</v>
      </c>
      <c r="L27">
        <v>-248.13</v>
      </c>
    </row>
    <row r="28" spans="1:15">
      <c r="A28" s="63">
        <v>41981</v>
      </c>
      <c r="B28" t="s">
        <v>679</v>
      </c>
      <c r="C28" t="s">
        <v>65</v>
      </c>
      <c r="D28" t="s">
        <v>680</v>
      </c>
      <c r="E28" t="s">
        <v>418</v>
      </c>
      <c r="F28" t="s">
        <v>681</v>
      </c>
      <c r="G28">
        <v>250</v>
      </c>
      <c r="H28">
        <v>0</v>
      </c>
      <c r="I28">
        <v>347429.47000000015</v>
      </c>
      <c r="J28">
        <v>0</v>
      </c>
      <c r="K28">
        <v>0</v>
      </c>
      <c r="L28">
        <v>0</v>
      </c>
    </row>
    <row r="29" spans="1:15">
      <c r="A29" s="63">
        <v>41990</v>
      </c>
      <c r="B29" t="s">
        <v>406</v>
      </c>
      <c r="C29" t="s">
        <v>65</v>
      </c>
      <c r="D29" t="s">
        <v>84</v>
      </c>
      <c r="E29" t="s">
        <v>418</v>
      </c>
      <c r="F29" t="s">
        <v>14</v>
      </c>
      <c r="G29">
        <v>1622.88</v>
      </c>
      <c r="H29">
        <v>0</v>
      </c>
      <c r="I29">
        <v>345236.5900000002</v>
      </c>
      <c r="J29">
        <v>0</v>
      </c>
      <c r="K29">
        <v>0</v>
      </c>
      <c r="L29">
        <v>-262.14999999999998</v>
      </c>
    </row>
    <row r="30" spans="1:15">
      <c r="A30" s="63">
        <v>42369</v>
      </c>
      <c r="B30" t="s">
        <v>406</v>
      </c>
      <c r="C30" t="s">
        <v>65</v>
      </c>
      <c r="D30" t="s">
        <v>84</v>
      </c>
      <c r="E30" t="s">
        <v>418</v>
      </c>
      <c r="F30" t="s">
        <v>14</v>
      </c>
      <c r="G30">
        <v>1622.46</v>
      </c>
      <c r="H30">
        <v>0</v>
      </c>
      <c r="I30">
        <v>343245.94000000018</v>
      </c>
      <c r="J30">
        <v>0</v>
      </c>
      <c r="K30">
        <v>0</v>
      </c>
      <c r="L30">
        <v>0</v>
      </c>
    </row>
    <row r="31" spans="1:15">
      <c r="A31" s="63">
        <v>41918</v>
      </c>
      <c r="B31" t="s">
        <v>619</v>
      </c>
      <c r="C31" t="s">
        <v>65</v>
      </c>
      <c r="D31" t="s">
        <v>627</v>
      </c>
      <c r="E31" t="s">
        <v>419</v>
      </c>
      <c r="F31" t="s">
        <v>626</v>
      </c>
      <c r="G31">
        <v>1041.1199999999999</v>
      </c>
      <c r="H31">
        <v>0</v>
      </c>
      <c r="I31">
        <v>345474.43</v>
      </c>
      <c r="J31">
        <v>0</v>
      </c>
      <c r="K31">
        <v>0</v>
      </c>
      <c r="L31">
        <v>-68</v>
      </c>
    </row>
    <row r="32" spans="1:15">
      <c r="A32" s="63">
        <v>41919</v>
      </c>
      <c r="B32" t="s">
        <v>599</v>
      </c>
      <c r="C32" t="s">
        <v>11</v>
      </c>
      <c r="D32" t="s">
        <v>623</v>
      </c>
      <c r="E32" t="s">
        <v>419</v>
      </c>
      <c r="F32" t="s">
        <v>622</v>
      </c>
      <c r="G32">
        <v>0</v>
      </c>
      <c r="H32">
        <v>0</v>
      </c>
      <c r="I32">
        <v>345474.43</v>
      </c>
      <c r="J32">
        <v>57.48</v>
      </c>
      <c r="K32">
        <v>0</v>
      </c>
      <c r="L32">
        <v>-156.66</v>
      </c>
    </row>
    <row r="33" spans="1:12">
      <c r="A33" s="63">
        <v>41927</v>
      </c>
      <c r="B33" t="s">
        <v>631</v>
      </c>
      <c r="C33" t="s">
        <v>11</v>
      </c>
      <c r="D33" t="s">
        <v>637</v>
      </c>
      <c r="E33" t="s">
        <v>419</v>
      </c>
      <c r="F33" t="s">
        <v>640</v>
      </c>
      <c r="G33">
        <v>0</v>
      </c>
      <c r="H33">
        <v>0</v>
      </c>
      <c r="I33">
        <v>343356.77</v>
      </c>
      <c r="J33">
        <v>46.91</v>
      </c>
      <c r="K33">
        <v>0</v>
      </c>
      <c r="L33">
        <v>-46.91</v>
      </c>
    </row>
    <row r="34" spans="1:12">
      <c r="A34" s="63">
        <v>41927</v>
      </c>
      <c r="B34" t="s">
        <v>633</v>
      </c>
      <c r="C34" t="s">
        <v>11</v>
      </c>
      <c r="D34" t="s">
        <v>638</v>
      </c>
      <c r="E34" t="s">
        <v>419</v>
      </c>
      <c r="F34" t="s">
        <v>639</v>
      </c>
      <c r="G34">
        <v>0</v>
      </c>
      <c r="H34">
        <v>0</v>
      </c>
      <c r="I34">
        <v>343356.77</v>
      </c>
      <c r="J34">
        <v>1191.01</v>
      </c>
      <c r="K34">
        <v>0</v>
      </c>
      <c r="L34">
        <v>-1237.92</v>
      </c>
    </row>
    <row r="35" spans="1:12">
      <c r="A35" s="63">
        <v>41933</v>
      </c>
      <c r="B35" t="s">
        <v>634</v>
      </c>
      <c r="C35" t="s">
        <v>11</v>
      </c>
      <c r="D35" t="s">
        <v>644</v>
      </c>
      <c r="E35" t="s">
        <v>419</v>
      </c>
      <c r="F35" t="s">
        <v>645</v>
      </c>
      <c r="G35">
        <v>0</v>
      </c>
      <c r="H35">
        <v>0</v>
      </c>
      <c r="I35">
        <v>343309.86000000004</v>
      </c>
      <c r="J35">
        <v>22.74</v>
      </c>
      <c r="K35">
        <v>0</v>
      </c>
      <c r="L35">
        <v>-1226.75</v>
      </c>
    </row>
    <row r="36" spans="1:12">
      <c r="A36" s="63">
        <v>41936</v>
      </c>
      <c r="B36" t="s">
        <v>635</v>
      </c>
      <c r="C36" t="s">
        <v>11</v>
      </c>
      <c r="D36" t="s">
        <v>641</v>
      </c>
      <c r="E36" t="s">
        <v>419</v>
      </c>
      <c r="F36" t="s">
        <v>642</v>
      </c>
      <c r="G36">
        <v>0</v>
      </c>
      <c r="H36">
        <v>0</v>
      </c>
      <c r="I36">
        <v>341380.49</v>
      </c>
      <c r="J36">
        <v>11.35</v>
      </c>
      <c r="K36">
        <v>0</v>
      </c>
      <c r="L36">
        <v>-1238.0999999999999</v>
      </c>
    </row>
    <row r="37" spans="1:12">
      <c r="A37" s="63">
        <v>41947</v>
      </c>
      <c r="B37" t="s">
        <v>652</v>
      </c>
      <c r="C37" t="s">
        <v>11</v>
      </c>
      <c r="D37" t="s">
        <v>657</v>
      </c>
      <c r="E37" t="s">
        <v>419</v>
      </c>
      <c r="F37" t="s">
        <v>658</v>
      </c>
      <c r="G37">
        <v>0</v>
      </c>
      <c r="H37">
        <v>0</v>
      </c>
      <c r="I37">
        <v>340495.29000000004</v>
      </c>
      <c r="J37">
        <v>55.16</v>
      </c>
      <c r="K37">
        <v>0</v>
      </c>
      <c r="L37">
        <v>-365.72</v>
      </c>
    </row>
    <row r="38" spans="1:12">
      <c r="A38" s="63">
        <v>41949</v>
      </c>
      <c r="B38" t="s">
        <v>654</v>
      </c>
      <c r="C38" t="s">
        <v>11</v>
      </c>
      <c r="D38" t="s">
        <v>661</v>
      </c>
      <c r="E38" t="s">
        <v>419</v>
      </c>
      <c r="F38" t="s">
        <v>660</v>
      </c>
      <c r="G38">
        <v>0</v>
      </c>
      <c r="H38">
        <v>0</v>
      </c>
      <c r="I38">
        <v>340495.29000000004</v>
      </c>
      <c r="J38">
        <v>55.34</v>
      </c>
      <c r="K38">
        <v>0</v>
      </c>
      <c r="L38">
        <v>-776.03</v>
      </c>
    </row>
    <row r="39" spans="1:12">
      <c r="A39" s="63">
        <v>41950</v>
      </c>
      <c r="B39" t="s">
        <v>655</v>
      </c>
      <c r="C39" t="s">
        <v>11</v>
      </c>
      <c r="D39" t="s">
        <v>691</v>
      </c>
      <c r="E39" t="s">
        <v>419</v>
      </c>
      <c r="F39" t="s">
        <v>295</v>
      </c>
      <c r="G39">
        <v>0</v>
      </c>
      <c r="H39">
        <v>0</v>
      </c>
      <c r="I39">
        <v>338334.78</v>
      </c>
      <c r="J39">
        <v>5.8</v>
      </c>
      <c r="K39">
        <v>0</v>
      </c>
      <c r="L39">
        <v>-471.27</v>
      </c>
    </row>
    <row r="40" spans="1:12">
      <c r="A40" s="63">
        <v>41988</v>
      </c>
      <c r="B40" t="s">
        <v>685</v>
      </c>
      <c r="C40" t="s">
        <v>65</v>
      </c>
      <c r="D40" t="s">
        <v>618</v>
      </c>
      <c r="E40" t="s">
        <v>419</v>
      </c>
      <c r="F40" t="s">
        <v>686</v>
      </c>
      <c r="G40">
        <v>13.98</v>
      </c>
      <c r="H40">
        <v>0</v>
      </c>
      <c r="I40">
        <v>347237.44000000018</v>
      </c>
      <c r="J40">
        <v>0</v>
      </c>
      <c r="K40">
        <v>0</v>
      </c>
      <c r="L40">
        <v>-129.06</v>
      </c>
    </row>
    <row r="41" spans="1:12">
      <c r="A41" s="63">
        <v>41988</v>
      </c>
      <c r="B41" t="s">
        <v>687</v>
      </c>
      <c r="C41" t="s">
        <v>65</v>
      </c>
      <c r="D41" t="s">
        <v>470</v>
      </c>
      <c r="E41" t="s">
        <v>419</v>
      </c>
      <c r="F41" t="s">
        <v>688</v>
      </c>
      <c r="G41">
        <v>248.91</v>
      </c>
      <c r="H41">
        <v>0</v>
      </c>
      <c r="I41">
        <v>346988.5300000002</v>
      </c>
      <c r="J41">
        <v>0</v>
      </c>
      <c r="K41">
        <v>0</v>
      </c>
      <c r="L41">
        <v>-129.06</v>
      </c>
    </row>
    <row r="42" spans="1:12">
      <c r="A42" s="63">
        <v>41940</v>
      </c>
      <c r="B42" t="s">
        <v>433</v>
      </c>
      <c r="C42" t="s">
        <v>11</v>
      </c>
      <c r="D42" t="s">
        <v>104</v>
      </c>
      <c r="E42" t="s">
        <v>172</v>
      </c>
      <c r="F42" t="s">
        <v>14</v>
      </c>
      <c r="G42">
        <v>0</v>
      </c>
      <c r="H42">
        <v>0</v>
      </c>
      <c r="I42">
        <v>341380.49</v>
      </c>
      <c r="J42">
        <v>58.64</v>
      </c>
      <c r="K42">
        <v>0</v>
      </c>
      <c r="L42">
        <v>-1381.18</v>
      </c>
    </row>
    <row r="43" spans="1:12">
      <c r="A43" s="63">
        <v>41940</v>
      </c>
      <c r="B43" t="s">
        <v>433</v>
      </c>
      <c r="C43" t="s">
        <v>11</v>
      </c>
      <c r="D43" t="s">
        <v>104</v>
      </c>
      <c r="E43" t="s">
        <v>172</v>
      </c>
      <c r="F43" t="s">
        <v>14</v>
      </c>
      <c r="G43">
        <v>0</v>
      </c>
      <c r="H43">
        <v>0</v>
      </c>
      <c r="I43">
        <v>341380.49</v>
      </c>
      <c r="J43">
        <v>79.83</v>
      </c>
      <c r="K43">
        <v>0</v>
      </c>
      <c r="L43">
        <v>-1461.01</v>
      </c>
    </row>
    <row r="44" spans="1:12">
      <c r="A44" s="63">
        <v>41969</v>
      </c>
      <c r="B44" t="s">
        <v>433</v>
      </c>
      <c r="C44" t="s">
        <v>11</v>
      </c>
      <c r="D44" t="s">
        <v>104</v>
      </c>
      <c r="E44" t="s">
        <v>172</v>
      </c>
      <c r="F44" t="s">
        <v>14</v>
      </c>
      <c r="G44">
        <v>0</v>
      </c>
      <c r="H44">
        <v>0</v>
      </c>
      <c r="I44">
        <v>345010.18000000005</v>
      </c>
      <c r="J44">
        <v>11.53</v>
      </c>
      <c r="K44">
        <v>0</v>
      </c>
      <c r="L44">
        <v>-11.53</v>
      </c>
    </row>
    <row r="45" spans="1:12">
      <c r="A45" s="63">
        <v>41969</v>
      </c>
      <c r="B45" t="s">
        <v>433</v>
      </c>
      <c r="C45" t="s">
        <v>11</v>
      </c>
      <c r="D45" t="s">
        <v>104</v>
      </c>
      <c r="E45" t="s">
        <v>172</v>
      </c>
      <c r="F45" t="s">
        <v>14</v>
      </c>
      <c r="G45">
        <v>0</v>
      </c>
      <c r="H45">
        <v>0</v>
      </c>
      <c r="I45">
        <v>345010.18000000005</v>
      </c>
      <c r="J45">
        <v>58.64</v>
      </c>
      <c r="K45">
        <v>0</v>
      </c>
      <c r="L45">
        <v>-70.17</v>
      </c>
    </row>
    <row r="46" spans="1:12">
      <c r="A46" s="63">
        <v>41991</v>
      </c>
      <c r="B46" t="s">
        <v>701</v>
      </c>
      <c r="C46" t="s">
        <v>65</v>
      </c>
      <c r="D46" t="s">
        <v>703</v>
      </c>
      <c r="E46" t="s">
        <v>172</v>
      </c>
      <c r="F46" t="s">
        <v>704</v>
      </c>
      <c r="G46">
        <v>51.55</v>
      </c>
      <c r="H46">
        <v>0</v>
      </c>
      <c r="I46">
        <v>345185.04000000021</v>
      </c>
      <c r="J46">
        <v>0</v>
      </c>
      <c r="K46">
        <v>0</v>
      </c>
      <c r="L46">
        <v>-262.14999999999998</v>
      </c>
    </row>
    <row r="47" spans="1:12">
      <c r="A47" s="63">
        <v>41991</v>
      </c>
      <c r="B47" t="s">
        <v>702</v>
      </c>
      <c r="C47" t="s">
        <v>65</v>
      </c>
      <c r="D47" t="s">
        <v>703</v>
      </c>
      <c r="E47" t="s">
        <v>172</v>
      </c>
      <c r="F47" t="s">
        <v>705</v>
      </c>
      <c r="G47">
        <v>54.49</v>
      </c>
      <c r="H47">
        <v>0</v>
      </c>
      <c r="I47">
        <v>345130.55000000022</v>
      </c>
      <c r="J47">
        <v>0</v>
      </c>
      <c r="K47">
        <v>0</v>
      </c>
      <c r="L47">
        <v>-262.14999999999998</v>
      </c>
    </row>
    <row r="48" spans="1:12">
      <c r="A48" s="63">
        <v>42002</v>
      </c>
      <c r="B48" t="s">
        <v>707</v>
      </c>
      <c r="C48" t="s">
        <v>11</v>
      </c>
      <c r="D48" t="s">
        <v>104</v>
      </c>
      <c r="E48" t="s">
        <v>172</v>
      </c>
      <c r="F48" t="s">
        <v>14</v>
      </c>
      <c r="G48">
        <v>0</v>
      </c>
      <c r="H48">
        <v>0</v>
      </c>
      <c r="I48">
        <v>344868.4000000002</v>
      </c>
      <c r="J48">
        <v>58.64</v>
      </c>
      <c r="K48">
        <v>0</v>
      </c>
      <c r="L48">
        <v>-58.64</v>
      </c>
    </row>
    <row r="49" spans="1:12">
      <c r="A49" s="63">
        <v>42002</v>
      </c>
      <c r="B49" t="s">
        <v>707</v>
      </c>
      <c r="C49" t="s">
        <v>11</v>
      </c>
      <c r="D49" t="s">
        <v>104</v>
      </c>
      <c r="E49" t="s">
        <v>172</v>
      </c>
      <c r="F49" t="s">
        <v>14</v>
      </c>
      <c r="G49">
        <v>0</v>
      </c>
      <c r="H49">
        <v>0</v>
      </c>
      <c r="I49">
        <v>344868.4000000002</v>
      </c>
      <c r="J49">
        <v>46.29</v>
      </c>
      <c r="K49">
        <v>0</v>
      </c>
      <c r="L49">
        <v>-104.93</v>
      </c>
    </row>
    <row r="50" spans="1:12">
      <c r="A50" s="63">
        <v>42002</v>
      </c>
      <c r="B50" t="s">
        <v>707</v>
      </c>
      <c r="C50" t="s">
        <v>11</v>
      </c>
      <c r="D50" t="s">
        <v>104</v>
      </c>
      <c r="E50" t="s">
        <v>172</v>
      </c>
      <c r="F50" t="s">
        <v>14</v>
      </c>
      <c r="G50">
        <v>0</v>
      </c>
      <c r="H50">
        <v>0</v>
      </c>
      <c r="I50">
        <v>344868.4000000002</v>
      </c>
      <c r="J50">
        <v>184.09</v>
      </c>
      <c r="K50">
        <v>0</v>
      </c>
      <c r="L50">
        <v>-289.02</v>
      </c>
    </row>
    <row r="51" spans="1:12">
      <c r="A51" s="63">
        <v>41963</v>
      </c>
      <c r="B51" t="s">
        <v>6</v>
      </c>
      <c r="C51" t="s">
        <v>65</v>
      </c>
      <c r="D51" t="s">
        <v>81</v>
      </c>
      <c r="E51" t="s">
        <v>73</v>
      </c>
      <c r="F51" t="s">
        <v>14</v>
      </c>
      <c r="G51">
        <v>0</v>
      </c>
      <c r="H51">
        <v>9410.02</v>
      </c>
      <c r="I51">
        <v>346872.99000000005</v>
      </c>
      <c r="J51">
        <v>0</v>
      </c>
      <c r="K51">
        <v>0</v>
      </c>
      <c r="L51">
        <v>0</v>
      </c>
    </row>
    <row r="52" spans="1:12">
      <c r="A52" s="63">
        <v>41977</v>
      </c>
      <c r="B52" t="s">
        <v>6</v>
      </c>
      <c r="C52" t="s">
        <v>65</v>
      </c>
      <c r="D52" t="s">
        <v>81</v>
      </c>
      <c r="E52" t="s">
        <v>73</v>
      </c>
      <c r="F52" t="s">
        <v>14</v>
      </c>
      <c r="G52">
        <v>0</v>
      </c>
      <c r="H52">
        <v>6193.53</v>
      </c>
      <c r="I52">
        <v>348443.12000000017</v>
      </c>
      <c r="J52">
        <v>0</v>
      </c>
      <c r="K52">
        <v>0</v>
      </c>
      <c r="L52">
        <v>-248.13</v>
      </c>
    </row>
    <row r="53" spans="1:12">
      <c r="A53" s="63">
        <v>41913</v>
      </c>
      <c r="B53" t="s">
        <v>621</v>
      </c>
      <c r="C53" t="s">
        <v>11</v>
      </c>
      <c r="D53" t="s">
        <v>624</v>
      </c>
      <c r="E53" t="s">
        <v>397</v>
      </c>
      <c r="F53" t="s">
        <v>625</v>
      </c>
      <c r="G53">
        <v>0</v>
      </c>
      <c r="H53">
        <v>0</v>
      </c>
      <c r="I53">
        <v>346769.42</v>
      </c>
      <c r="J53">
        <v>18</v>
      </c>
      <c r="K53">
        <v>0</v>
      </c>
      <c r="L53">
        <v>-271.87</v>
      </c>
    </row>
    <row r="54" spans="1:12">
      <c r="A54" s="63">
        <v>41914</v>
      </c>
      <c r="B54" t="s">
        <v>396</v>
      </c>
      <c r="C54" t="s">
        <v>11</v>
      </c>
      <c r="D54" t="s">
        <v>77</v>
      </c>
      <c r="E54" t="s">
        <v>397</v>
      </c>
      <c r="F54" t="s">
        <v>14</v>
      </c>
      <c r="G54">
        <v>0</v>
      </c>
      <c r="H54">
        <v>0</v>
      </c>
      <c r="I54">
        <v>346769.42</v>
      </c>
      <c r="J54">
        <v>50</v>
      </c>
      <c r="K54">
        <v>0</v>
      </c>
      <c r="L54">
        <v>-321.87</v>
      </c>
    </row>
    <row r="55" spans="1:12">
      <c r="A55" s="63">
        <v>41918</v>
      </c>
      <c r="B55" t="s">
        <v>597</v>
      </c>
      <c r="C55" t="s">
        <v>11</v>
      </c>
      <c r="D55" t="s">
        <v>80</v>
      </c>
      <c r="E55" t="s">
        <v>397</v>
      </c>
      <c r="F55" t="s">
        <v>14</v>
      </c>
      <c r="G55">
        <v>0</v>
      </c>
      <c r="H55">
        <v>0</v>
      </c>
      <c r="I55">
        <v>345474.43</v>
      </c>
      <c r="J55">
        <v>31.18</v>
      </c>
      <c r="K55">
        <v>0</v>
      </c>
      <c r="L55">
        <v>-99.18</v>
      </c>
    </row>
    <row r="56" spans="1:12">
      <c r="A56" s="63">
        <v>41932</v>
      </c>
      <c r="B56" t="s">
        <v>621</v>
      </c>
      <c r="C56" t="s">
        <v>11</v>
      </c>
      <c r="D56" t="s">
        <v>624</v>
      </c>
      <c r="E56" t="s">
        <v>397</v>
      </c>
      <c r="F56" t="s">
        <v>665</v>
      </c>
      <c r="G56">
        <v>0</v>
      </c>
      <c r="H56">
        <v>0</v>
      </c>
      <c r="I56">
        <v>343309.86000000004</v>
      </c>
      <c r="J56">
        <v>13</v>
      </c>
      <c r="K56">
        <v>0</v>
      </c>
      <c r="L56">
        <v>-1204.01</v>
      </c>
    </row>
    <row r="57" spans="1:12">
      <c r="A57" s="63">
        <v>41945</v>
      </c>
      <c r="B57" t="s">
        <v>396</v>
      </c>
      <c r="C57" t="s">
        <v>11</v>
      </c>
      <c r="D57" t="s">
        <v>77</v>
      </c>
      <c r="E57" t="s">
        <v>397</v>
      </c>
      <c r="F57" t="s">
        <v>14</v>
      </c>
      <c r="G57">
        <v>0</v>
      </c>
      <c r="H57">
        <v>0</v>
      </c>
      <c r="I57">
        <v>340495.29000000004</v>
      </c>
      <c r="J57">
        <v>50</v>
      </c>
      <c r="K57">
        <v>0</v>
      </c>
      <c r="L57">
        <v>-188.47000000000003</v>
      </c>
    </row>
    <row r="58" spans="1:12">
      <c r="A58" s="63">
        <v>41948</v>
      </c>
      <c r="B58" t="s">
        <v>653</v>
      </c>
      <c r="C58" t="s">
        <v>11</v>
      </c>
      <c r="D58" t="s">
        <v>690</v>
      </c>
      <c r="E58" t="s">
        <v>397</v>
      </c>
      <c r="F58" t="s">
        <v>371</v>
      </c>
      <c r="G58">
        <v>0</v>
      </c>
      <c r="H58">
        <v>0</v>
      </c>
      <c r="I58">
        <v>340495.29000000004</v>
      </c>
      <c r="J58">
        <v>323.32</v>
      </c>
      <c r="K58">
        <v>0</v>
      </c>
      <c r="L58">
        <v>-689.04</v>
      </c>
    </row>
    <row r="59" spans="1:12">
      <c r="A59" s="63">
        <v>41949</v>
      </c>
      <c r="B59" t="s">
        <v>597</v>
      </c>
      <c r="C59" t="s">
        <v>11</v>
      </c>
      <c r="D59" t="s">
        <v>80</v>
      </c>
      <c r="E59" t="s">
        <v>397</v>
      </c>
      <c r="F59" t="s">
        <v>14</v>
      </c>
      <c r="G59">
        <v>0</v>
      </c>
      <c r="H59">
        <v>0</v>
      </c>
      <c r="I59">
        <v>340495.29000000004</v>
      </c>
      <c r="J59">
        <v>31.65</v>
      </c>
      <c r="K59">
        <v>0</v>
      </c>
      <c r="L59">
        <v>-720.68999999999994</v>
      </c>
    </row>
    <row r="60" spans="1:12">
      <c r="A60" s="63">
        <v>41975</v>
      </c>
      <c r="B60" t="s">
        <v>396</v>
      </c>
      <c r="C60" t="s">
        <v>11</v>
      </c>
      <c r="D60" t="s">
        <v>77</v>
      </c>
      <c r="E60" t="s">
        <v>397</v>
      </c>
      <c r="F60" t="s">
        <v>675</v>
      </c>
      <c r="G60">
        <v>0</v>
      </c>
      <c r="H60">
        <v>0</v>
      </c>
      <c r="I60">
        <v>344958.00000000012</v>
      </c>
      <c r="J60">
        <v>54</v>
      </c>
      <c r="K60">
        <v>0</v>
      </c>
      <c r="L60">
        <v>-69.3</v>
      </c>
    </row>
    <row r="61" spans="1:12">
      <c r="A61" s="63">
        <v>41979</v>
      </c>
      <c r="B61" t="s">
        <v>597</v>
      </c>
      <c r="C61" t="s">
        <v>11</v>
      </c>
      <c r="D61" t="s">
        <v>80</v>
      </c>
      <c r="E61" t="s">
        <v>397</v>
      </c>
      <c r="F61" t="s">
        <v>14</v>
      </c>
      <c r="G61">
        <v>0</v>
      </c>
      <c r="H61">
        <v>0</v>
      </c>
      <c r="I61">
        <v>348193.12000000017</v>
      </c>
      <c r="J61">
        <v>31.76</v>
      </c>
      <c r="K61">
        <v>0</v>
      </c>
      <c r="L61">
        <v>-279.89</v>
      </c>
    </row>
    <row r="62" spans="1:12">
      <c r="A62" s="63">
        <v>41975</v>
      </c>
      <c r="B62" t="s">
        <v>673</v>
      </c>
      <c r="C62" t="s">
        <v>11</v>
      </c>
      <c r="D62" t="s">
        <v>674</v>
      </c>
      <c r="E62" t="s">
        <v>670</v>
      </c>
      <c r="F62" t="s">
        <v>693</v>
      </c>
      <c r="G62">
        <v>0</v>
      </c>
      <c r="H62">
        <v>0</v>
      </c>
      <c r="I62">
        <v>344958.00000000012</v>
      </c>
      <c r="J62">
        <v>15.3</v>
      </c>
      <c r="K62">
        <v>0</v>
      </c>
      <c r="L62">
        <v>-15.3</v>
      </c>
    </row>
    <row r="63" spans="1:12">
      <c r="A63" s="63">
        <v>41975</v>
      </c>
      <c r="B63" t="s">
        <v>636</v>
      </c>
      <c r="C63" t="s">
        <v>11</v>
      </c>
      <c r="D63" t="s">
        <v>669</v>
      </c>
      <c r="E63" t="s">
        <v>670</v>
      </c>
      <c r="F63" t="s">
        <v>694</v>
      </c>
      <c r="G63">
        <v>0</v>
      </c>
      <c r="H63">
        <v>0</v>
      </c>
      <c r="I63">
        <v>344958.00000000012</v>
      </c>
      <c r="J63">
        <v>178.83</v>
      </c>
      <c r="K63">
        <v>0</v>
      </c>
      <c r="L63">
        <v>-248.13</v>
      </c>
    </row>
    <row r="64" spans="1:12">
      <c r="A64" s="63">
        <v>41977</v>
      </c>
      <c r="B64" t="s">
        <v>668</v>
      </c>
      <c r="C64" t="s">
        <v>65</v>
      </c>
      <c r="D64" t="s">
        <v>669</v>
      </c>
      <c r="E64" t="s">
        <v>670</v>
      </c>
      <c r="F64" t="s">
        <v>671</v>
      </c>
      <c r="G64">
        <v>250</v>
      </c>
      <c r="H64">
        <v>0</v>
      </c>
      <c r="I64">
        <v>348193.12000000017</v>
      </c>
      <c r="J64">
        <v>0</v>
      </c>
      <c r="K64">
        <v>0</v>
      </c>
      <c r="L64">
        <v>-248.13</v>
      </c>
    </row>
    <row r="65" spans="1:12">
      <c r="A65" s="63">
        <v>41926</v>
      </c>
      <c r="B65" t="s">
        <v>628</v>
      </c>
      <c r="C65" t="s">
        <v>65</v>
      </c>
      <c r="D65" t="s">
        <v>579</v>
      </c>
      <c r="E65" t="s">
        <v>256</v>
      </c>
      <c r="F65" t="s">
        <v>629</v>
      </c>
      <c r="G65">
        <v>100</v>
      </c>
      <c r="H65">
        <v>0</v>
      </c>
      <c r="I65">
        <v>343356.77</v>
      </c>
      <c r="J65">
        <v>0</v>
      </c>
      <c r="K65">
        <v>0</v>
      </c>
      <c r="L65">
        <v>0</v>
      </c>
    </row>
    <row r="66" spans="1:12">
      <c r="A66" s="63">
        <v>41955</v>
      </c>
      <c r="B66" t="s">
        <v>650</v>
      </c>
      <c r="C66" t="s">
        <v>65</v>
      </c>
      <c r="D66" t="s">
        <v>256</v>
      </c>
      <c r="E66" t="s">
        <v>256</v>
      </c>
      <c r="F66" t="s">
        <v>692</v>
      </c>
      <c r="G66">
        <v>40</v>
      </c>
      <c r="H66">
        <v>0</v>
      </c>
      <c r="I66">
        <v>337934.24000000005</v>
      </c>
      <c r="J66">
        <v>0</v>
      </c>
      <c r="K66">
        <v>0</v>
      </c>
      <c r="L66">
        <v>-471.27</v>
      </c>
    </row>
    <row r="67" spans="1:12">
      <c r="A67" s="63">
        <v>41989</v>
      </c>
      <c r="B67" t="s">
        <v>707</v>
      </c>
      <c r="C67" t="s">
        <v>11</v>
      </c>
      <c r="D67" t="s">
        <v>104</v>
      </c>
      <c r="G67">
        <v>0</v>
      </c>
      <c r="H67">
        <v>0</v>
      </c>
      <c r="I67">
        <v>346859.4700000002</v>
      </c>
      <c r="J67">
        <v>262.14999999999998</v>
      </c>
      <c r="K67">
        <v>0</v>
      </c>
      <c r="L67">
        <v>-262.14999999999998</v>
      </c>
    </row>
  </sheetData>
  <sortState ref="A1:L74">
    <sortCondition ref="E1:E74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abSelected="1" topLeftCell="A50" workbookViewId="0">
      <selection activeCell="H16" sqref="H16"/>
    </sheetView>
  </sheetViews>
  <sheetFormatPr baseColWidth="10" defaultRowHeight="15" x14ac:dyDescent="0"/>
  <cols>
    <col min="1" max="1" width="10.83203125" style="63"/>
    <col min="2" max="2" width="39" bestFit="1" customWidth="1"/>
    <col min="3" max="3" width="47.83203125" bestFit="1" customWidth="1"/>
    <col min="4" max="4" width="29.83203125" bestFit="1" customWidth="1"/>
    <col min="5" max="5" width="10.83203125" style="55"/>
    <col min="7" max="7" width="16.5" bestFit="1" customWidth="1"/>
  </cols>
  <sheetData>
    <row r="1" spans="1:8" ht="19">
      <c r="A1" s="137" t="s">
        <v>716</v>
      </c>
      <c r="B1" s="137"/>
    </row>
    <row r="2" spans="1:8">
      <c r="A2" s="63">
        <v>41649</v>
      </c>
      <c r="B2" t="s">
        <v>402</v>
      </c>
      <c r="C2" t="s">
        <v>403</v>
      </c>
      <c r="D2" t="s">
        <v>214</v>
      </c>
      <c r="E2" s="55">
        <v>52.41</v>
      </c>
      <c r="G2" s="83" t="s">
        <v>720</v>
      </c>
      <c r="H2" s="55">
        <f>SUM(E2:E14)</f>
        <v>696.63999999999965</v>
      </c>
    </row>
    <row r="3" spans="1:8">
      <c r="A3" s="63">
        <v>41680</v>
      </c>
      <c r="B3" t="s">
        <v>444</v>
      </c>
      <c r="C3" t="s">
        <v>403</v>
      </c>
      <c r="D3" t="s">
        <v>214</v>
      </c>
      <c r="E3" s="55">
        <v>52.41</v>
      </c>
      <c r="G3" s="83"/>
    </row>
    <row r="4" spans="1:8">
      <c r="A4" s="63">
        <v>41708</v>
      </c>
      <c r="B4" t="s">
        <v>444</v>
      </c>
      <c r="C4" t="s">
        <v>403</v>
      </c>
      <c r="D4" t="s">
        <v>214</v>
      </c>
      <c r="E4" s="55">
        <v>52.41</v>
      </c>
      <c r="G4" s="83" t="s">
        <v>721</v>
      </c>
      <c r="H4" s="55">
        <f>SUM(E16+E28+E31+E34+E20+E24+E78+E79)</f>
        <v>6148.6899999999987</v>
      </c>
    </row>
    <row r="5" spans="1:8">
      <c r="A5" s="63">
        <v>41739</v>
      </c>
      <c r="B5" t="s">
        <v>444</v>
      </c>
      <c r="C5" t="s">
        <v>403</v>
      </c>
      <c r="D5" t="s">
        <v>214</v>
      </c>
      <c r="E5" s="55">
        <v>52.41</v>
      </c>
      <c r="G5" s="83"/>
    </row>
    <row r="6" spans="1:8">
      <c r="A6" s="63">
        <v>41759</v>
      </c>
      <c r="B6" t="s">
        <v>492</v>
      </c>
      <c r="C6" t="s">
        <v>114</v>
      </c>
      <c r="D6" t="s">
        <v>214</v>
      </c>
      <c r="E6" s="55">
        <v>65.16</v>
      </c>
      <c r="G6" s="83" t="s">
        <v>722</v>
      </c>
      <c r="H6" s="55">
        <f>SUM(E15+E17+E18+E19+E21+E22+E23+E26+E27+E29+E32+E33+E35+E36+E37+E38+E39+E40+E41)</f>
        <v>1055.97</v>
      </c>
    </row>
    <row r="7" spans="1:8">
      <c r="A7" s="63">
        <v>41771</v>
      </c>
      <c r="B7" t="s">
        <v>444</v>
      </c>
      <c r="C7" t="s">
        <v>403</v>
      </c>
      <c r="D7" t="s">
        <v>214</v>
      </c>
      <c r="E7" s="55">
        <v>52.41</v>
      </c>
      <c r="G7" s="83"/>
    </row>
    <row r="8" spans="1:8">
      <c r="A8" s="63">
        <v>41800</v>
      </c>
      <c r="B8" t="s">
        <v>444</v>
      </c>
      <c r="C8" t="s">
        <v>403</v>
      </c>
      <c r="D8" t="s">
        <v>214</v>
      </c>
      <c r="E8" s="55">
        <v>52.41</v>
      </c>
      <c r="G8" s="83" t="s">
        <v>723</v>
      </c>
      <c r="H8">
        <v>0</v>
      </c>
    </row>
    <row r="9" spans="1:8">
      <c r="A9" s="63">
        <v>41830</v>
      </c>
      <c r="B9" t="s">
        <v>444</v>
      </c>
      <c r="C9" t="s">
        <v>403</v>
      </c>
      <c r="D9" t="s">
        <v>214</v>
      </c>
      <c r="E9" s="55">
        <v>52.41</v>
      </c>
    </row>
    <row r="10" spans="1:8">
      <c r="A10" s="63">
        <v>41862</v>
      </c>
      <c r="B10" t="s">
        <v>444</v>
      </c>
      <c r="C10" t="s">
        <v>403</v>
      </c>
      <c r="D10" t="s">
        <v>214</v>
      </c>
      <c r="E10" s="55">
        <v>52.41</v>
      </c>
      <c r="G10" s="83" t="s">
        <v>724</v>
      </c>
      <c r="H10" s="55">
        <f>SUM(E42+E45+E48+E51)</f>
        <v>3564.2</v>
      </c>
    </row>
    <row r="11" spans="1:8">
      <c r="A11" s="63">
        <v>41892</v>
      </c>
      <c r="B11" t="s">
        <v>444</v>
      </c>
      <c r="C11" t="s">
        <v>403</v>
      </c>
      <c r="D11" t="s">
        <v>214</v>
      </c>
      <c r="E11" s="55">
        <v>53.05</v>
      </c>
    </row>
    <row r="12" spans="1:8">
      <c r="A12" s="63">
        <v>41922</v>
      </c>
      <c r="B12" t="s">
        <v>444</v>
      </c>
      <c r="C12" t="s">
        <v>403</v>
      </c>
      <c r="D12" t="s">
        <v>214</v>
      </c>
      <c r="E12" s="55">
        <v>53.05</v>
      </c>
      <c r="G12" s="83" t="s">
        <v>725</v>
      </c>
      <c r="H12" s="55">
        <f>SUM(E60+E61+E62+E72+E73+E77)</f>
        <v>1844.8200000000002</v>
      </c>
    </row>
    <row r="13" spans="1:8">
      <c r="A13" s="63">
        <v>41953</v>
      </c>
      <c r="B13" t="s">
        <v>444</v>
      </c>
      <c r="C13" t="s">
        <v>403</v>
      </c>
      <c r="D13" t="s">
        <v>214</v>
      </c>
      <c r="E13" s="55">
        <v>53.05</v>
      </c>
    </row>
    <row r="14" spans="1:8">
      <c r="A14" s="63">
        <v>41983</v>
      </c>
      <c r="B14" t="s">
        <v>444</v>
      </c>
      <c r="C14" t="s">
        <v>403</v>
      </c>
      <c r="D14" t="s">
        <v>214</v>
      </c>
      <c r="E14" s="55">
        <v>53.05</v>
      </c>
      <c r="G14" s="83" t="s">
        <v>726</v>
      </c>
      <c r="H14" s="55">
        <f>SUM(E43+E44+E46+E47+E49+E50+E52+E53+E54+E55+E56+E57+E58+E59+E63+E64+E65+E66+E67+E68+E69+E70+E71+E74+E75+E76)</f>
        <v>2266.0800000000008</v>
      </c>
    </row>
    <row r="15" spans="1:8">
      <c r="A15" s="63">
        <v>41652</v>
      </c>
      <c r="B15" t="s">
        <v>404</v>
      </c>
      <c r="C15" t="s">
        <v>431</v>
      </c>
      <c r="D15" t="s">
        <v>419</v>
      </c>
      <c r="E15" s="55">
        <v>20.68</v>
      </c>
    </row>
    <row r="16" spans="1:8">
      <c r="A16" s="63">
        <v>41656</v>
      </c>
      <c r="B16" t="s">
        <v>416</v>
      </c>
      <c r="C16" t="s">
        <v>417</v>
      </c>
      <c r="D16" t="s">
        <v>419</v>
      </c>
      <c r="E16" s="55">
        <v>2327.09</v>
      </c>
      <c r="H16" s="55">
        <f>SUM(H2:H14)</f>
        <v>15576.399999999998</v>
      </c>
    </row>
    <row r="17" spans="1:5">
      <c r="A17" s="63">
        <v>41733</v>
      </c>
      <c r="B17" t="s">
        <v>470</v>
      </c>
      <c r="C17" t="s">
        <v>470</v>
      </c>
      <c r="D17" t="s">
        <v>419</v>
      </c>
      <c r="E17" s="55">
        <v>29.24</v>
      </c>
    </row>
    <row r="18" spans="1:5">
      <c r="A18" s="63">
        <v>41750</v>
      </c>
      <c r="B18" t="s">
        <v>470</v>
      </c>
      <c r="C18" t="s">
        <v>470</v>
      </c>
      <c r="D18" t="s">
        <v>419</v>
      </c>
      <c r="E18" s="55">
        <v>16.61</v>
      </c>
    </row>
    <row r="19" spans="1:5">
      <c r="A19" s="63">
        <v>41809</v>
      </c>
      <c r="B19" t="s">
        <v>404</v>
      </c>
      <c r="C19" t="s">
        <v>552</v>
      </c>
      <c r="D19" t="s">
        <v>419</v>
      </c>
      <c r="E19" s="55">
        <v>11.48</v>
      </c>
    </row>
    <row r="20" spans="1:5">
      <c r="A20" s="63">
        <v>41815</v>
      </c>
      <c r="B20" t="s">
        <v>404</v>
      </c>
      <c r="C20" t="s">
        <v>544</v>
      </c>
      <c r="D20" t="s">
        <v>419</v>
      </c>
      <c r="E20" s="55">
        <v>28.73</v>
      </c>
    </row>
    <row r="21" spans="1:5">
      <c r="A21" s="63">
        <v>41817</v>
      </c>
      <c r="B21" t="s">
        <v>546</v>
      </c>
      <c r="C21" t="s">
        <v>547</v>
      </c>
      <c r="D21" t="s">
        <v>419</v>
      </c>
      <c r="E21" s="55">
        <v>45.98</v>
      </c>
    </row>
    <row r="22" spans="1:5">
      <c r="A22" s="63">
        <v>41844</v>
      </c>
      <c r="B22" t="s">
        <v>162</v>
      </c>
      <c r="C22" t="s">
        <v>558</v>
      </c>
      <c r="D22" t="s">
        <v>419</v>
      </c>
      <c r="E22" s="55">
        <v>29.32</v>
      </c>
    </row>
    <row r="23" spans="1:5">
      <c r="A23" s="63">
        <v>41850</v>
      </c>
      <c r="B23" t="s">
        <v>404</v>
      </c>
      <c r="C23" t="s">
        <v>561</v>
      </c>
      <c r="D23" t="s">
        <v>419</v>
      </c>
      <c r="E23" s="55">
        <v>68.25</v>
      </c>
    </row>
    <row r="24" spans="1:5">
      <c r="A24" s="63">
        <v>41866</v>
      </c>
      <c r="B24" t="s">
        <v>583</v>
      </c>
      <c r="C24" t="s">
        <v>587</v>
      </c>
      <c r="D24" t="s">
        <v>419</v>
      </c>
      <c r="E24" s="55">
        <v>114.92</v>
      </c>
    </row>
    <row r="25" spans="1:5">
      <c r="A25" s="63">
        <v>41872</v>
      </c>
      <c r="B25" t="s">
        <v>589</v>
      </c>
      <c r="C25" t="s">
        <v>613</v>
      </c>
      <c r="D25" t="s">
        <v>419</v>
      </c>
    </row>
    <row r="26" spans="1:5">
      <c r="A26" s="63">
        <v>41891</v>
      </c>
      <c r="B26" t="s">
        <v>598</v>
      </c>
      <c r="C26" t="s">
        <v>561</v>
      </c>
      <c r="D26" t="s">
        <v>419</v>
      </c>
      <c r="E26" s="55">
        <v>100.84</v>
      </c>
    </row>
    <row r="27" spans="1:5">
      <c r="A27" s="63">
        <v>41892</v>
      </c>
      <c r="B27" t="s">
        <v>593</v>
      </c>
      <c r="C27" t="s">
        <v>470</v>
      </c>
      <c r="D27" t="s">
        <v>419</v>
      </c>
      <c r="E27" s="55">
        <v>210.16</v>
      </c>
    </row>
    <row r="28" spans="1:5">
      <c r="A28" s="63">
        <v>41893</v>
      </c>
      <c r="B28" t="s">
        <v>594</v>
      </c>
      <c r="C28" t="s">
        <v>604</v>
      </c>
      <c r="D28" t="s">
        <v>419</v>
      </c>
      <c r="E28" s="55">
        <v>1247.0999999999999</v>
      </c>
    </row>
    <row r="29" spans="1:5">
      <c r="A29" s="63">
        <v>41893</v>
      </c>
      <c r="B29" t="s">
        <v>599</v>
      </c>
      <c r="C29" t="s">
        <v>605</v>
      </c>
      <c r="D29" t="s">
        <v>419</v>
      </c>
      <c r="E29" s="55">
        <v>5.74</v>
      </c>
    </row>
    <row r="30" spans="1:5">
      <c r="A30" s="63">
        <v>41904</v>
      </c>
      <c r="B30" t="s">
        <v>611</v>
      </c>
      <c r="C30" t="s">
        <v>612</v>
      </c>
      <c r="D30" t="s">
        <v>419</v>
      </c>
    </row>
    <row r="31" spans="1:5">
      <c r="A31" s="63">
        <v>41918</v>
      </c>
      <c r="B31" t="s">
        <v>619</v>
      </c>
      <c r="C31" t="s">
        <v>627</v>
      </c>
      <c r="D31" t="s">
        <v>419</v>
      </c>
      <c r="E31" s="55">
        <v>1041.1199999999999</v>
      </c>
    </row>
    <row r="32" spans="1:5">
      <c r="A32" s="63">
        <v>41919</v>
      </c>
      <c r="B32" t="s">
        <v>599</v>
      </c>
      <c r="C32" t="s">
        <v>623</v>
      </c>
      <c r="D32" t="s">
        <v>419</v>
      </c>
      <c r="E32" s="55">
        <v>57.48</v>
      </c>
    </row>
    <row r="33" spans="1:5">
      <c r="A33" s="63">
        <v>41927</v>
      </c>
      <c r="B33" t="s">
        <v>631</v>
      </c>
      <c r="C33" t="s">
        <v>637</v>
      </c>
      <c r="D33" t="s">
        <v>419</v>
      </c>
      <c r="E33" s="55">
        <v>46.91</v>
      </c>
    </row>
    <row r="34" spans="1:5">
      <c r="A34" s="63">
        <v>41927</v>
      </c>
      <c r="B34" t="s">
        <v>633</v>
      </c>
      <c r="C34" t="s">
        <v>638</v>
      </c>
      <c r="D34" t="s">
        <v>419</v>
      </c>
      <c r="E34" s="55">
        <v>1191.01</v>
      </c>
    </row>
    <row r="35" spans="1:5">
      <c r="A35" s="63">
        <v>41933</v>
      </c>
      <c r="B35" t="s">
        <v>634</v>
      </c>
      <c r="C35" t="s">
        <v>644</v>
      </c>
      <c r="D35" t="s">
        <v>419</v>
      </c>
      <c r="E35" s="55">
        <v>22.74</v>
      </c>
    </row>
    <row r="36" spans="1:5">
      <c r="A36" s="63">
        <v>41936</v>
      </c>
      <c r="B36" t="s">
        <v>635</v>
      </c>
      <c r="C36" t="s">
        <v>641</v>
      </c>
      <c r="D36" t="s">
        <v>419</v>
      </c>
      <c r="E36" s="55">
        <v>11.35</v>
      </c>
    </row>
    <row r="37" spans="1:5">
      <c r="A37" s="63">
        <v>41947</v>
      </c>
      <c r="B37" t="s">
        <v>652</v>
      </c>
      <c r="C37" t="s">
        <v>657</v>
      </c>
      <c r="D37" t="s">
        <v>419</v>
      </c>
      <c r="E37" s="55">
        <v>55.16</v>
      </c>
    </row>
    <row r="38" spans="1:5">
      <c r="A38" s="63">
        <v>41949</v>
      </c>
      <c r="B38" t="s">
        <v>654</v>
      </c>
      <c r="C38" t="s">
        <v>661</v>
      </c>
      <c r="D38" t="s">
        <v>419</v>
      </c>
      <c r="E38" s="55">
        <v>55.34</v>
      </c>
    </row>
    <row r="39" spans="1:5">
      <c r="A39" s="63">
        <v>41950</v>
      </c>
      <c r="B39" t="s">
        <v>655</v>
      </c>
      <c r="C39" t="s">
        <v>691</v>
      </c>
      <c r="D39" t="s">
        <v>419</v>
      </c>
      <c r="E39" s="55">
        <v>5.8</v>
      </c>
    </row>
    <row r="40" spans="1:5">
      <c r="A40" s="63">
        <v>41988</v>
      </c>
      <c r="B40" t="s">
        <v>685</v>
      </c>
      <c r="C40" t="s">
        <v>618</v>
      </c>
      <c r="D40" t="s">
        <v>419</v>
      </c>
      <c r="E40" s="55">
        <v>13.98</v>
      </c>
    </row>
    <row r="41" spans="1:5">
      <c r="A41" s="63">
        <v>41988</v>
      </c>
      <c r="B41" t="s">
        <v>687</v>
      </c>
      <c r="C41" t="s">
        <v>470</v>
      </c>
      <c r="D41" t="s">
        <v>419</v>
      </c>
      <c r="E41" s="55">
        <v>248.91</v>
      </c>
    </row>
    <row r="42" spans="1:5">
      <c r="A42" s="63">
        <v>41655</v>
      </c>
      <c r="B42" t="s">
        <v>410</v>
      </c>
      <c r="C42" t="s">
        <v>411</v>
      </c>
      <c r="D42" t="s">
        <v>172</v>
      </c>
      <c r="E42" s="55">
        <v>891.05</v>
      </c>
    </row>
    <row r="43" spans="1:5">
      <c r="A43" s="63">
        <v>41666</v>
      </c>
      <c r="B43" t="s">
        <v>433</v>
      </c>
      <c r="C43" t="s">
        <v>104</v>
      </c>
      <c r="D43" t="s">
        <v>172</v>
      </c>
      <c r="E43" s="55">
        <v>79</v>
      </c>
    </row>
    <row r="44" spans="1:5">
      <c r="A44" s="63">
        <v>41666</v>
      </c>
      <c r="B44" t="s">
        <v>433</v>
      </c>
      <c r="C44" t="s">
        <v>104</v>
      </c>
      <c r="D44" t="s">
        <v>172</v>
      </c>
      <c r="E44" s="55">
        <v>30.48</v>
      </c>
    </row>
    <row r="45" spans="1:5">
      <c r="A45" s="63">
        <v>41681</v>
      </c>
      <c r="B45" t="s">
        <v>445</v>
      </c>
      <c r="C45" t="s">
        <v>446</v>
      </c>
      <c r="D45" t="s">
        <v>172</v>
      </c>
      <c r="E45" s="55">
        <v>891.05</v>
      </c>
    </row>
    <row r="46" spans="1:5">
      <c r="A46" s="63">
        <v>41696</v>
      </c>
      <c r="B46" t="s">
        <v>433</v>
      </c>
      <c r="C46" t="s">
        <v>104</v>
      </c>
      <c r="D46" t="s">
        <v>172</v>
      </c>
      <c r="E46" s="55">
        <v>34.5</v>
      </c>
    </row>
    <row r="47" spans="1:5">
      <c r="A47" s="63">
        <v>41696</v>
      </c>
      <c r="B47" t="s">
        <v>433</v>
      </c>
      <c r="C47" t="s">
        <v>104</v>
      </c>
      <c r="D47" t="s">
        <v>172</v>
      </c>
      <c r="E47" s="55">
        <v>76.930000000000007</v>
      </c>
    </row>
    <row r="48" spans="1:5">
      <c r="A48" s="63">
        <v>41710</v>
      </c>
      <c r="B48" t="s">
        <v>452</v>
      </c>
      <c r="C48" t="s">
        <v>453</v>
      </c>
      <c r="D48" t="s">
        <v>172</v>
      </c>
      <c r="E48" s="55">
        <v>891.05</v>
      </c>
    </row>
    <row r="49" spans="1:5">
      <c r="A49" s="63">
        <v>41724</v>
      </c>
      <c r="B49" t="s">
        <v>433</v>
      </c>
      <c r="C49" t="s">
        <v>104</v>
      </c>
      <c r="D49" t="s">
        <v>172</v>
      </c>
      <c r="E49" s="55">
        <v>77.27</v>
      </c>
    </row>
    <row r="50" spans="1:5">
      <c r="A50" s="63">
        <v>41724</v>
      </c>
      <c r="B50" t="s">
        <v>433</v>
      </c>
      <c r="C50" t="s">
        <v>104</v>
      </c>
      <c r="D50" t="s">
        <v>172</v>
      </c>
      <c r="E50" s="55">
        <v>34.5</v>
      </c>
    </row>
    <row r="51" spans="1:5">
      <c r="A51" s="63">
        <v>41731</v>
      </c>
      <c r="B51" t="s">
        <v>467</v>
      </c>
      <c r="C51" t="s">
        <v>468</v>
      </c>
      <c r="D51" t="s">
        <v>172</v>
      </c>
      <c r="E51" s="55">
        <v>891.05</v>
      </c>
    </row>
    <row r="52" spans="1:5">
      <c r="A52" s="63">
        <v>41757</v>
      </c>
      <c r="B52" t="s">
        <v>433</v>
      </c>
      <c r="C52" t="s">
        <v>104</v>
      </c>
      <c r="D52" t="s">
        <v>172</v>
      </c>
      <c r="E52" s="55">
        <v>78.08</v>
      </c>
    </row>
    <row r="53" spans="1:5">
      <c r="A53" s="63">
        <v>41757</v>
      </c>
      <c r="B53" t="s">
        <v>433</v>
      </c>
      <c r="C53" t="s">
        <v>104</v>
      </c>
      <c r="D53" t="s">
        <v>172</v>
      </c>
      <c r="E53" s="55">
        <v>34.5</v>
      </c>
    </row>
    <row r="54" spans="1:5">
      <c r="A54" s="63">
        <v>41785</v>
      </c>
      <c r="B54" t="s">
        <v>433</v>
      </c>
      <c r="C54" t="s">
        <v>104</v>
      </c>
      <c r="D54" t="s">
        <v>172</v>
      </c>
      <c r="E54" s="55">
        <v>34.5</v>
      </c>
    </row>
    <row r="55" spans="1:5">
      <c r="A55" s="63">
        <v>41785</v>
      </c>
      <c r="B55" t="s">
        <v>433</v>
      </c>
      <c r="C55" t="s">
        <v>104</v>
      </c>
      <c r="D55" t="s">
        <v>172</v>
      </c>
      <c r="E55" s="55">
        <v>76.739999999999995</v>
      </c>
    </row>
    <row r="56" spans="1:5">
      <c r="A56" s="63">
        <v>41816</v>
      </c>
      <c r="B56" t="s">
        <v>433</v>
      </c>
      <c r="C56" t="s">
        <v>104</v>
      </c>
      <c r="D56" t="s">
        <v>172</v>
      </c>
      <c r="E56" s="55">
        <v>76.739999999999995</v>
      </c>
    </row>
    <row r="57" spans="1:5">
      <c r="A57" s="63">
        <v>41816</v>
      </c>
      <c r="B57" t="s">
        <v>433</v>
      </c>
      <c r="C57" t="s">
        <v>104</v>
      </c>
      <c r="D57" t="s">
        <v>172</v>
      </c>
      <c r="E57" s="55">
        <v>34.5</v>
      </c>
    </row>
    <row r="58" spans="1:5">
      <c r="A58" s="63">
        <v>41848</v>
      </c>
      <c r="B58" t="s">
        <v>433</v>
      </c>
      <c r="C58" t="s">
        <v>104</v>
      </c>
      <c r="D58" t="s">
        <v>172</v>
      </c>
      <c r="E58" s="55">
        <v>496.83</v>
      </c>
    </row>
    <row r="59" spans="1:5">
      <c r="A59" s="63">
        <v>41848</v>
      </c>
      <c r="B59" t="s">
        <v>433</v>
      </c>
      <c r="C59" t="s">
        <v>104</v>
      </c>
      <c r="D59" t="s">
        <v>172</v>
      </c>
      <c r="E59" s="55">
        <v>64.16</v>
      </c>
    </row>
    <row r="60" spans="1:5">
      <c r="A60" s="63">
        <v>41858</v>
      </c>
      <c r="B60" t="s">
        <v>582</v>
      </c>
      <c r="C60" t="s">
        <v>586</v>
      </c>
      <c r="D60" t="s">
        <v>172</v>
      </c>
      <c r="E60" s="55">
        <v>17</v>
      </c>
    </row>
    <row r="61" spans="1:5">
      <c r="A61" s="63">
        <v>41863</v>
      </c>
      <c r="B61" t="s">
        <v>582</v>
      </c>
      <c r="C61" t="s">
        <v>585</v>
      </c>
      <c r="D61" t="s">
        <v>172</v>
      </c>
      <c r="E61" s="55">
        <v>34</v>
      </c>
    </row>
    <row r="62" spans="1:5">
      <c r="A62" s="63">
        <v>41869</v>
      </c>
      <c r="B62" t="s">
        <v>572</v>
      </c>
      <c r="C62" t="s">
        <v>581</v>
      </c>
      <c r="D62" t="s">
        <v>172</v>
      </c>
      <c r="E62" s="55">
        <v>56.37</v>
      </c>
    </row>
    <row r="63" spans="1:5">
      <c r="A63" s="63">
        <v>41877</v>
      </c>
      <c r="B63" t="s">
        <v>433</v>
      </c>
      <c r="C63" t="s">
        <v>104</v>
      </c>
      <c r="D63" t="s">
        <v>172</v>
      </c>
      <c r="E63" s="55">
        <v>80.430000000000007</v>
      </c>
    </row>
    <row r="64" spans="1:5">
      <c r="A64" s="63">
        <v>41877</v>
      </c>
      <c r="B64" t="s">
        <v>433</v>
      </c>
      <c r="C64" t="s">
        <v>104</v>
      </c>
      <c r="D64" t="s">
        <v>172</v>
      </c>
      <c r="E64" s="55">
        <v>58.64</v>
      </c>
    </row>
    <row r="65" spans="1:7">
      <c r="A65" s="63">
        <v>41911</v>
      </c>
      <c r="B65" t="s">
        <v>433</v>
      </c>
      <c r="C65" t="s">
        <v>104</v>
      </c>
      <c r="D65" t="s">
        <v>172</v>
      </c>
      <c r="E65" s="55">
        <v>79.83</v>
      </c>
    </row>
    <row r="66" spans="1:7">
      <c r="A66" s="63">
        <v>41911</v>
      </c>
      <c r="B66" t="s">
        <v>433</v>
      </c>
      <c r="C66" t="s">
        <v>104</v>
      </c>
      <c r="D66" t="s">
        <v>172</v>
      </c>
      <c r="E66" s="55">
        <v>58.64</v>
      </c>
    </row>
    <row r="67" spans="1:7">
      <c r="A67" s="63">
        <v>41940</v>
      </c>
      <c r="B67" t="s">
        <v>433</v>
      </c>
      <c r="C67" t="s">
        <v>104</v>
      </c>
      <c r="D67" t="s">
        <v>172</v>
      </c>
      <c r="E67" s="55">
        <v>58.64</v>
      </c>
    </row>
    <row r="68" spans="1:7">
      <c r="A68" s="63">
        <v>41940</v>
      </c>
      <c r="B68" t="s">
        <v>433</v>
      </c>
      <c r="C68" t="s">
        <v>104</v>
      </c>
      <c r="D68" t="s">
        <v>172</v>
      </c>
      <c r="E68" s="55">
        <v>79.83</v>
      </c>
    </row>
    <row r="69" spans="1:7">
      <c r="A69" s="63">
        <v>41969</v>
      </c>
      <c r="B69" t="s">
        <v>433</v>
      </c>
      <c r="C69" t="s">
        <v>104</v>
      </c>
      <c r="D69" t="s">
        <v>172</v>
      </c>
      <c r="E69" s="55">
        <v>11.53</v>
      </c>
    </row>
    <row r="70" spans="1:7">
      <c r="A70" s="63">
        <v>41969</v>
      </c>
      <c r="B70" t="s">
        <v>433</v>
      </c>
      <c r="C70" t="s">
        <v>104</v>
      </c>
      <c r="D70" t="s">
        <v>172</v>
      </c>
      <c r="E70" s="55">
        <v>58.64</v>
      </c>
    </row>
    <row r="71" spans="1:7">
      <c r="A71" s="63">
        <v>41989</v>
      </c>
      <c r="B71" t="s">
        <v>707</v>
      </c>
      <c r="C71" t="s">
        <v>104</v>
      </c>
      <c r="D71" t="s">
        <v>172</v>
      </c>
      <c r="E71" s="55">
        <v>262.14999999999998</v>
      </c>
    </row>
    <row r="72" spans="1:7">
      <c r="A72" s="63">
        <v>41991</v>
      </c>
      <c r="B72" t="s">
        <v>701</v>
      </c>
      <c r="C72" t="s">
        <v>703</v>
      </c>
      <c r="D72" t="s">
        <v>172</v>
      </c>
      <c r="E72" s="55">
        <v>51.55</v>
      </c>
    </row>
    <row r="73" spans="1:7">
      <c r="A73" s="63">
        <v>41991</v>
      </c>
      <c r="B73" t="s">
        <v>702</v>
      </c>
      <c r="C73" t="s">
        <v>703</v>
      </c>
      <c r="D73" t="s">
        <v>172</v>
      </c>
      <c r="E73" s="55">
        <v>54.49</v>
      </c>
    </row>
    <row r="74" spans="1:7">
      <c r="A74" s="63">
        <v>42002</v>
      </c>
      <c r="B74" t="s">
        <v>707</v>
      </c>
      <c r="C74" t="s">
        <v>104</v>
      </c>
      <c r="D74" t="s">
        <v>172</v>
      </c>
      <c r="E74">
        <v>58.64</v>
      </c>
    </row>
    <row r="75" spans="1:7">
      <c r="A75" s="63">
        <v>42002</v>
      </c>
      <c r="B75" t="s">
        <v>707</v>
      </c>
      <c r="C75" t="s">
        <v>104</v>
      </c>
      <c r="D75" t="s">
        <v>172</v>
      </c>
      <c r="E75">
        <v>46.29</v>
      </c>
    </row>
    <row r="76" spans="1:7">
      <c r="A76" s="63">
        <v>42002</v>
      </c>
      <c r="B76" t="s">
        <v>707</v>
      </c>
      <c r="C76" t="s">
        <v>104</v>
      </c>
      <c r="D76" t="s">
        <v>172</v>
      </c>
      <c r="E76">
        <v>184.09</v>
      </c>
    </row>
    <row r="77" spans="1:7">
      <c r="A77" s="63">
        <v>41740</v>
      </c>
      <c r="B77" t="s">
        <v>471</v>
      </c>
      <c r="C77" t="s">
        <v>501</v>
      </c>
      <c r="D77" t="s">
        <v>500</v>
      </c>
      <c r="E77" s="55">
        <v>1631.41</v>
      </c>
    </row>
    <row r="78" spans="1:7">
      <c r="A78" s="63">
        <v>41811</v>
      </c>
      <c r="B78" t="s">
        <v>531</v>
      </c>
      <c r="C78" t="s">
        <v>532</v>
      </c>
      <c r="D78" t="s">
        <v>419</v>
      </c>
      <c r="E78" s="55">
        <v>101.15</v>
      </c>
    </row>
    <row r="79" spans="1:7">
      <c r="A79" s="63">
        <v>41811</v>
      </c>
      <c r="B79" t="s">
        <v>531</v>
      </c>
      <c r="C79" t="s">
        <v>533</v>
      </c>
      <c r="D79" t="s">
        <v>419</v>
      </c>
      <c r="E79" s="55">
        <v>97.57</v>
      </c>
      <c r="G79" s="55">
        <f>SUM(E2:E79)</f>
        <v>15576.399999999994</v>
      </c>
    </row>
    <row r="80" spans="1:7" ht="119" customHeight="1"/>
    <row r="81" spans="1:8" ht="19">
      <c r="A81" s="137" t="s">
        <v>715</v>
      </c>
      <c r="B81" s="137"/>
    </row>
    <row r="82" spans="1:8">
      <c r="A82" s="63">
        <v>41641</v>
      </c>
      <c r="B82" t="s">
        <v>396</v>
      </c>
      <c r="C82" t="s">
        <v>77</v>
      </c>
      <c r="D82" t="s">
        <v>397</v>
      </c>
      <c r="E82" s="55">
        <v>33.33</v>
      </c>
      <c r="G82" s="83" t="s">
        <v>717</v>
      </c>
      <c r="H82" s="55">
        <f>SUM(E84+E109)</f>
        <v>343.31</v>
      </c>
    </row>
    <row r="83" spans="1:8">
      <c r="A83" s="63">
        <v>41645</v>
      </c>
      <c r="B83" t="s">
        <v>398</v>
      </c>
      <c r="C83" t="s">
        <v>80</v>
      </c>
      <c r="D83" t="s">
        <v>397</v>
      </c>
      <c r="E83" s="55">
        <v>29.54</v>
      </c>
      <c r="G83" s="83"/>
    </row>
    <row r="84" spans="1:8">
      <c r="A84" s="63">
        <v>41648</v>
      </c>
      <c r="B84" t="s">
        <v>399</v>
      </c>
      <c r="C84" t="s">
        <v>400</v>
      </c>
      <c r="D84" t="s">
        <v>397</v>
      </c>
      <c r="E84" s="55">
        <v>19.989999999999998</v>
      </c>
      <c r="G84" s="83" t="s">
        <v>718</v>
      </c>
      <c r="H84" s="55">
        <f>SUM(E82+E83+E85+E86+E87+E89+E90+E91+E92+E93+E95+E96+E98+E99+E100+E101+E102+E103+E105+E106+E108+E110+E111+E112)</f>
        <v>871.29999999999984</v>
      </c>
    </row>
    <row r="85" spans="1:8">
      <c r="A85" s="63">
        <v>41672</v>
      </c>
      <c r="B85" t="s">
        <v>396</v>
      </c>
      <c r="C85" t="s">
        <v>77</v>
      </c>
      <c r="D85" t="s">
        <v>397</v>
      </c>
      <c r="E85" s="55">
        <v>33.33</v>
      </c>
      <c r="G85" s="83"/>
    </row>
    <row r="86" spans="1:8">
      <c r="A86" s="63">
        <v>41676</v>
      </c>
      <c r="B86" t="s">
        <v>398</v>
      </c>
      <c r="C86" t="s">
        <v>80</v>
      </c>
      <c r="D86" t="s">
        <v>397</v>
      </c>
      <c r="E86" s="55">
        <v>30.77</v>
      </c>
      <c r="G86" s="83" t="s">
        <v>719</v>
      </c>
      <c r="H86" s="55">
        <f>SUM(E88+E94+E97+E104+E107)</f>
        <v>110.82</v>
      </c>
    </row>
    <row r="87" spans="1:8">
      <c r="A87" s="63">
        <v>41700</v>
      </c>
      <c r="B87" t="s">
        <v>396</v>
      </c>
      <c r="C87" t="s">
        <v>77</v>
      </c>
      <c r="D87" t="s">
        <v>397</v>
      </c>
      <c r="E87" s="55">
        <v>33.33</v>
      </c>
    </row>
    <row r="88" spans="1:8">
      <c r="A88" s="63">
        <v>41703</v>
      </c>
      <c r="B88" t="s">
        <v>454</v>
      </c>
      <c r="C88" t="s">
        <v>455</v>
      </c>
      <c r="D88" t="s">
        <v>397</v>
      </c>
      <c r="E88" s="55">
        <v>68.28</v>
      </c>
      <c r="H88" s="55">
        <f>SUM(H82:H86)</f>
        <v>1325.4299999999998</v>
      </c>
    </row>
    <row r="89" spans="1:8">
      <c r="A89" s="63">
        <v>41704</v>
      </c>
      <c r="B89" t="s">
        <v>398</v>
      </c>
      <c r="C89" t="s">
        <v>80</v>
      </c>
      <c r="D89" t="s">
        <v>397</v>
      </c>
      <c r="E89" s="55">
        <v>30.58</v>
      </c>
    </row>
    <row r="90" spans="1:8">
      <c r="A90" s="63">
        <v>41731</v>
      </c>
      <c r="B90" t="s">
        <v>396</v>
      </c>
      <c r="C90" t="s">
        <v>77</v>
      </c>
      <c r="D90" t="s">
        <v>397</v>
      </c>
      <c r="E90" s="55">
        <v>33.76</v>
      </c>
    </row>
    <row r="91" spans="1:8">
      <c r="A91" s="63">
        <v>41735</v>
      </c>
      <c r="B91" t="s">
        <v>398</v>
      </c>
      <c r="C91" t="s">
        <v>80</v>
      </c>
      <c r="D91" t="s">
        <v>397</v>
      </c>
      <c r="E91" s="55">
        <v>30.57</v>
      </c>
    </row>
    <row r="92" spans="1:8">
      <c r="A92" s="63">
        <v>41761</v>
      </c>
      <c r="B92" t="s">
        <v>396</v>
      </c>
      <c r="C92" t="s">
        <v>77</v>
      </c>
      <c r="D92" t="s">
        <v>397</v>
      </c>
      <c r="E92" s="55">
        <v>40</v>
      </c>
    </row>
    <row r="93" spans="1:8">
      <c r="A93" s="63">
        <v>41765</v>
      </c>
      <c r="B93" t="s">
        <v>398</v>
      </c>
      <c r="C93" t="s">
        <v>80</v>
      </c>
      <c r="D93" t="s">
        <v>397</v>
      </c>
      <c r="E93" s="55">
        <v>30.34</v>
      </c>
    </row>
    <row r="94" spans="1:8">
      <c r="A94" s="63">
        <v>41792</v>
      </c>
      <c r="B94" t="s">
        <v>510</v>
      </c>
      <c r="C94" t="s">
        <v>557</v>
      </c>
      <c r="D94" t="s">
        <v>397</v>
      </c>
      <c r="E94" s="55">
        <v>6.07</v>
      </c>
    </row>
    <row r="95" spans="1:8">
      <c r="A95" s="63">
        <v>41793</v>
      </c>
      <c r="B95" t="s">
        <v>396</v>
      </c>
      <c r="C95" t="s">
        <v>77</v>
      </c>
      <c r="D95" t="s">
        <v>397</v>
      </c>
      <c r="E95" s="55">
        <v>40</v>
      </c>
    </row>
    <row r="96" spans="1:8">
      <c r="A96" s="63">
        <v>41796</v>
      </c>
      <c r="B96" t="s">
        <v>398</v>
      </c>
      <c r="C96" t="s">
        <v>80</v>
      </c>
      <c r="D96" t="s">
        <v>397</v>
      </c>
      <c r="E96" s="55">
        <v>30.31</v>
      </c>
    </row>
    <row r="97" spans="1:7">
      <c r="A97" s="63">
        <v>41822</v>
      </c>
      <c r="B97" t="s">
        <v>510</v>
      </c>
      <c r="C97" t="s">
        <v>557</v>
      </c>
      <c r="D97" t="s">
        <v>397</v>
      </c>
      <c r="E97" s="55">
        <v>5.47</v>
      </c>
    </row>
    <row r="98" spans="1:7">
      <c r="A98" s="63">
        <v>41822</v>
      </c>
      <c r="B98" t="s">
        <v>396</v>
      </c>
      <c r="C98" t="s">
        <v>77</v>
      </c>
      <c r="D98" t="s">
        <v>397</v>
      </c>
      <c r="E98" s="55">
        <v>40</v>
      </c>
    </row>
    <row r="99" spans="1:7">
      <c r="A99" s="63">
        <v>41826</v>
      </c>
      <c r="B99" t="s">
        <v>398</v>
      </c>
      <c r="C99" t="s">
        <v>80</v>
      </c>
      <c r="D99" t="s">
        <v>397</v>
      </c>
      <c r="E99" s="55">
        <v>29.51</v>
      </c>
    </row>
    <row r="100" spans="1:7">
      <c r="A100" s="63">
        <v>41857</v>
      </c>
      <c r="B100" t="s">
        <v>396</v>
      </c>
      <c r="C100" t="s">
        <v>77</v>
      </c>
      <c r="D100" t="s">
        <v>397</v>
      </c>
      <c r="E100" s="55">
        <v>46.77</v>
      </c>
    </row>
    <row r="101" spans="1:7">
      <c r="A101" s="63">
        <v>41857</v>
      </c>
      <c r="B101" t="s">
        <v>398</v>
      </c>
      <c r="C101" t="s">
        <v>80</v>
      </c>
      <c r="D101" t="s">
        <v>397</v>
      </c>
      <c r="E101" s="55">
        <v>30.39</v>
      </c>
    </row>
    <row r="102" spans="1:7">
      <c r="A102" s="63">
        <v>41885</v>
      </c>
      <c r="B102" t="s">
        <v>396</v>
      </c>
      <c r="C102" t="s">
        <v>77</v>
      </c>
      <c r="D102" t="s">
        <v>397</v>
      </c>
      <c r="E102" s="55">
        <v>50</v>
      </c>
    </row>
    <row r="103" spans="1:7">
      <c r="A103" s="63">
        <v>41888</v>
      </c>
      <c r="B103" t="s">
        <v>597</v>
      </c>
      <c r="C103" t="s">
        <v>80</v>
      </c>
      <c r="D103" t="s">
        <v>397</v>
      </c>
      <c r="E103" s="55">
        <v>30.18</v>
      </c>
    </row>
    <row r="104" spans="1:7">
      <c r="A104" s="63">
        <v>41913</v>
      </c>
      <c r="B104" t="s">
        <v>621</v>
      </c>
      <c r="C104" t="s">
        <v>624</v>
      </c>
      <c r="D104" t="s">
        <v>397</v>
      </c>
      <c r="E104" s="55">
        <v>18</v>
      </c>
    </row>
    <row r="105" spans="1:7">
      <c r="A105" s="63">
        <v>41914</v>
      </c>
      <c r="B105" t="s">
        <v>396</v>
      </c>
      <c r="C105" t="s">
        <v>77</v>
      </c>
      <c r="D105" t="s">
        <v>397</v>
      </c>
      <c r="E105" s="55">
        <v>50</v>
      </c>
    </row>
    <row r="106" spans="1:7">
      <c r="A106" s="63">
        <v>41918</v>
      </c>
      <c r="B106" t="s">
        <v>597</v>
      </c>
      <c r="C106" t="s">
        <v>80</v>
      </c>
      <c r="D106" t="s">
        <v>397</v>
      </c>
      <c r="E106" s="55">
        <v>31.18</v>
      </c>
    </row>
    <row r="107" spans="1:7">
      <c r="A107" s="63">
        <v>41932</v>
      </c>
      <c r="B107" t="s">
        <v>621</v>
      </c>
      <c r="C107" t="s">
        <v>624</v>
      </c>
      <c r="D107" t="s">
        <v>397</v>
      </c>
      <c r="E107" s="55">
        <v>13</v>
      </c>
    </row>
    <row r="108" spans="1:7">
      <c r="A108" s="63">
        <v>41945</v>
      </c>
      <c r="B108" t="s">
        <v>396</v>
      </c>
      <c r="C108" t="s">
        <v>77</v>
      </c>
      <c r="D108" t="s">
        <v>397</v>
      </c>
      <c r="E108" s="55">
        <v>50</v>
      </c>
    </row>
    <row r="109" spans="1:7">
      <c r="A109" s="63">
        <v>41948</v>
      </c>
      <c r="B109" t="s">
        <v>653</v>
      </c>
      <c r="C109" t="s">
        <v>690</v>
      </c>
      <c r="D109" t="s">
        <v>397</v>
      </c>
      <c r="E109" s="55">
        <v>323.32</v>
      </c>
    </row>
    <row r="110" spans="1:7">
      <c r="A110" s="63">
        <v>41949</v>
      </c>
      <c r="B110" t="s">
        <v>597</v>
      </c>
      <c r="C110" t="s">
        <v>80</v>
      </c>
      <c r="D110" t="s">
        <v>397</v>
      </c>
      <c r="E110" s="55">
        <v>31.65</v>
      </c>
    </row>
    <row r="111" spans="1:7">
      <c r="A111" s="63">
        <v>41975</v>
      </c>
      <c r="B111" t="s">
        <v>396</v>
      </c>
      <c r="C111" t="s">
        <v>77</v>
      </c>
      <c r="D111" t="s">
        <v>397</v>
      </c>
      <c r="E111" s="55">
        <v>54</v>
      </c>
    </row>
    <row r="112" spans="1:7">
      <c r="A112" s="63">
        <v>41979</v>
      </c>
      <c r="B112" t="s">
        <v>597</v>
      </c>
      <c r="C112" t="s">
        <v>80</v>
      </c>
      <c r="D112" t="s">
        <v>397</v>
      </c>
      <c r="E112" s="55">
        <v>31.76</v>
      </c>
      <c r="G112" s="55">
        <f>SUM(E82:E112)</f>
        <v>1325.43</v>
      </c>
    </row>
  </sheetData>
  <sortState ref="A1:L258">
    <sortCondition ref="D1:D258"/>
  </sortState>
  <mergeCells count="2">
    <mergeCell ref="A81:B81"/>
    <mergeCell ref="A1:B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3"/>
  <sheetViews>
    <sheetView topLeftCell="A148" workbookViewId="0">
      <selection activeCell="D19" sqref="D19"/>
    </sheetView>
  </sheetViews>
  <sheetFormatPr baseColWidth="10" defaultRowHeight="15" x14ac:dyDescent="0"/>
  <cols>
    <col min="1" max="1" width="10.5" bestFit="1" customWidth="1"/>
    <col min="2" max="2" width="40.83203125" bestFit="1" customWidth="1"/>
    <col min="3" max="3" width="7.5" bestFit="1" customWidth="1"/>
    <col min="4" max="4" width="46" bestFit="1" customWidth="1"/>
    <col min="5" max="5" width="44" bestFit="1" customWidth="1"/>
    <col min="6" max="6" width="12" bestFit="1" customWidth="1"/>
    <col min="7" max="7" width="9.83203125" bestFit="1" customWidth="1"/>
    <col min="8" max="8" width="10" bestFit="1" customWidth="1"/>
    <col min="9" max="10" width="8.83203125" bestFit="1" customWidth="1"/>
  </cols>
  <sheetData>
    <row r="1" spans="1:10">
      <c r="A1" s="37" t="s">
        <v>0</v>
      </c>
      <c r="B1" s="38" t="s">
        <v>1</v>
      </c>
      <c r="C1" s="38" t="s">
        <v>64</v>
      </c>
      <c r="D1" s="38" t="s">
        <v>3</v>
      </c>
      <c r="E1" s="38" t="s">
        <v>2</v>
      </c>
      <c r="F1" s="3" t="s">
        <v>4</v>
      </c>
      <c r="G1" s="29" t="s">
        <v>374</v>
      </c>
      <c r="H1" s="30" t="s">
        <v>375</v>
      </c>
      <c r="I1" s="39" t="s">
        <v>376</v>
      </c>
      <c r="J1" s="30" t="s">
        <v>377</v>
      </c>
    </row>
    <row r="2" spans="1:10">
      <c r="A2" s="12">
        <v>41379</v>
      </c>
      <c r="B2" s="10" t="s">
        <v>99</v>
      </c>
      <c r="C2" s="10" t="s">
        <v>65</v>
      </c>
      <c r="D2" s="10" t="s">
        <v>169</v>
      </c>
      <c r="E2" s="10" t="s">
        <v>171</v>
      </c>
      <c r="F2" s="11" t="s">
        <v>165</v>
      </c>
      <c r="G2" s="35">
        <v>251.86</v>
      </c>
      <c r="H2" s="42" t="s">
        <v>378</v>
      </c>
      <c r="I2" s="43" t="s">
        <v>378</v>
      </c>
      <c r="J2" s="42" t="s">
        <v>378</v>
      </c>
    </row>
    <row r="3" spans="1:10">
      <c r="A3" s="12">
        <v>41379</v>
      </c>
      <c r="B3" s="10" t="s">
        <v>100</v>
      </c>
      <c r="C3" s="10" t="s">
        <v>65</v>
      </c>
      <c r="D3" s="10" t="s">
        <v>170</v>
      </c>
      <c r="E3" s="10" t="s">
        <v>171</v>
      </c>
      <c r="F3" s="11" t="s">
        <v>164</v>
      </c>
      <c r="G3" s="35">
        <v>223.52</v>
      </c>
      <c r="H3" s="42" t="s">
        <v>378</v>
      </c>
      <c r="I3" s="43" t="s">
        <v>378</v>
      </c>
      <c r="J3" s="42" t="s">
        <v>378</v>
      </c>
    </row>
    <row r="4" spans="1:10" s="52" customFormat="1" ht="16" thickBot="1">
      <c r="A4" s="12">
        <v>41380</v>
      </c>
      <c r="B4" s="10" t="s">
        <v>101</v>
      </c>
      <c r="C4" s="10" t="s">
        <v>65</v>
      </c>
      <c r="D4" s="10" t="s">
        <v>115</v>
      </c>
      <c r="E4" s="10" t="s">
        <v>171</v>
      </c>
      <c r="F4" s="11" t="s">
        <v>166</v>
      </c>
      <c r="G4" s="35">
        <v>214.85</v>
      </c>
      <c r="H4" s="42" t="s">
        <v>378</v>
      </c>
      <c r="I4" s="43" t="s">
        <v>378</v>
      </c>
      <c r="J4" s="42" t="s">
        <v>378</v>
      </c>
    </row>
    <row r="5" spans="1:10">
      <c r="A5" s="12">
        <v>41304</v>
      </c>
      <c r="B5" s="10" t="s">
        <v>38</v>
      </c>
      <c r="C5" s="10" t="s">
        <v>65</v>
      </c>
      <c r="D5" s="10" t="s">
        <v>69</v>
      </c>
      <c r="E5" s="10" t="s">
        <v>74</v>
      </c>
      <c r="F5" s="11" t="s">
        <v>14</v>
      </c>
      <c r="G5" s="35">
        <v>705.57</v>
      </c>
      <c r="H5" s="42" t="s">
        <v>378</v>
      </c>
      <c r="I5" s="43" t="s">
        <v>378</v>
      </c>
      <c r="J5" s="42" t="s">
        <v>378</v>
      </c>
    </row>
    <row r="6" spans="1:10">
      <c r="A6" s="12">
        <v>41317</v>
      </c>
      <c r="B6" s="10" t="s">
        <v>38</v>
      </c>
      <c r="C6" s="10" t="s">
        <v>65</v>
      </c>
      <c r="D6" s="10" t="s">
        <v>69</v>
      </c>
      <c r="E6" s="10" t="s">
        <v>74</v>
      </c>
      <c r="F6" s="11" t="s">
        <v>14</v>
      </c>
      <c r="G6" s="35">
        <v>644.66</v>
      </c>
      <c r="H6" s="42" t="s">
        <v>378</v>
      </c>
      <c r="I6" s="43" t="s">
        <v>378</v>
      </c>
      <c r="J6" s="42" t="s">
        <v>378</v>
      </c>
    </row>
    <row r="7" spans="1:10">
      <c r="A7" s="12">
        <v>41332</v>
      </c>
      <c r="B7" s="10" t="s">
        <v>38</v>
      </c>
      <c r="C7" s="10" t="s">
        <v>65</v>
      </c>
      <c r="D7" s="10" t="s">
        <v>69</v>
      </c>
      <c r="E7" s="10" t="s">
        <v>74</v>
      </c>
      <c r="F7" s="11" t="s">
        <v>14</v>
      </c>
      <c r="G7" s="35">
        <v>650.22</v>
      </c>
      <c r="H7" s="42" t="s">
        <v>378</v>
      </c>
      <c r="I7" s="43" t="s">
        <v>378</v>
      </c>
      <c r="J7" s="42" t="s">
        <v>378</v>
      </c>
    </row>
    <row r="8" spans="1:10">
      <c r="A8" s="12">
        <v>41346</v>
      </c>
      <c r="B8" s="10" t="s">
        <v>38</v>
      </c>
      <c r="C8" s="10" t="s">
        <v>65</v>
      </c>
      <c r="D8" s="10" t="s">
        <v>69</v>
      </c>
      <c r="E8" s="10" t="s">
        <v>74</v>
      </c>
      <c r="F8" s="11" t="s">
        <v>14</v>
      </c>
      <c r="G8" s="35">
        <v>633.59</v>
      </c>
      <c r="H8" s="42" t="s">
        <v>378</v>
      </c>
      <c r="I8" s="43" t="s">
        <v>378</v>
      </c>
      <c r="J8" s="42" t="s">
        <v>378</v>
      </c>
    </row>
    <row r="9" spans="1:10">
      <c r="A9" s="12">
        <v>41359</v>
      </c>
      <c r="B9" s="10" t="s">
        <v>38</v>
      </c>
      <c r="C9" s="10" t="s">
        <v>65</v>
      </c>
      <c r="D9" s="10" t="s">
        <v>69</v>
      </c>
      <c r="E9" s="10" t="s">
        <v>74</v>
      </c>
      <c r="F9" s="11" t="s">
        <v>14</v>
      </c>
      <c r="G9" s="35">
        <v>688.95</v>
      </c>
      <c r="H9" s="42" t="s">
        <v>378</v>
      </c>
      <c r="I9" s="43" t="s">
        <v>378</v>
      </c>
      <c r="J9" s="42" t="s">
        <v>378</v>
      </c>
    </row>
    <row r="10" spans="1:10">
      <c r="A10" s="12">
        <v>41373</v>
      </c>
      <c r="B10" s="10" t="s">
        <v>97</v>
      </c>
      <c r="C10" s="10" t="s">
        <v>65</v>
      </c>
      <c r="D10" s="10" t="s">
        <v>114</v>
      </c>
      <c r="E10" s="10" t="s">
        <v>74</v>
      </c>
      <c r="F10" s="11" t="s">
        <v>139</v>
      </c>
      <c r="G10" s="35">
        <v>65</v>
      </c>
      <c r="H10" s="42" t="s">
        <v>378</v>
      </c>
      <c r="I10" s="43" t="s">
        <v>378</v>
      </c>
      <c r="J10" s="42" t="s">
        <v>378</v>
      </c>
    </row>
    <row r="11" spans="1:10">
      <c r="A11" s="12">
        <v>41374</v>
      </c>
      <c r="B11" s="10" t="s">
        <v>38</v>
      </c>
      <c r="C11" s="10" t="s">
        <v>65</v>
      </c>
      <c r="D11" s="10" t="s">
        <v>69</v>
      </c>
      <c r="E11" s="10" t="s">
        <v>74</v>
      </c>
      <c r="F11" s="11" t="s">
        <v>14</v>
      </c>
      <c r="G11" s="35">
        <v>627.05999999999995</v>
      </c>
      <c r="H11" s="42" t="s">
        <v>378</v>
      </c>
      <c r="I11" s="43" t="s">
        <v>378</v>
      </c>
      <c r="J11" s="42" t="s">
        <v>378</v>
      </c>
    </row>
    <row r="12" spans="1:10">
      <c r="A12" s="12">
        <v>41388</v>
      </c>
      <c r="B12" s="10" t="s">
        <v>38</v>
      </c>
      <c r="C12" s="10" t="s">
        <v>65</v>
      </c>
      <c r="D12" s="10" t="s">
        <v>69</v>
      </c>
      <c r="E12" s="10" t="s">
        <v>74</v>
      </c>
      <c r="F12" s="11" t="s">
        <v>14</v>
      </c>
      <c r="G12" s="35">
        <v>359.34</v>
      </c>
      <c r="H12" s="42" t="s">
        <v>378</v>
      </c>
      <c r="I12" s="43" t="s">
        <v>378</v>
      </c>
      <c r="J12" s="42" t="s">
        <v>378</v>
      </c>
    </row>
    <row r="13" spans="1:10">
      <c r="A13" s="12">
        <v>41402</v>
      </c>
      <c r="B13" s="10" t="s">
        <v>38</v>
      </c>
      <c r="C13" s="10" t="s">
        <v>65</v>
      </c>
      <c r="D13" s="10" t="s">
        <v>69</v>
      </c>
      <c r="E13" s="10" t="s">
        <v>74</v>
      </c>
      <c r="F13" s="11" t="s">
        <v>14</v>
      </c>
      <c r="G13" s="35">
        <v>827.86</v>
      </c>
      <c r="H13" s="42" t="s">
        <v>378</v>
      </c>
      <c r="I13" s="43" t="s">
        <v>378</v>
      </c>
      <c r="J13" s="42" t="s">
        <v>378</v>
      </c>
    </row>
    <row r="14" spans="1:10">
      <c r="A14" s="12">
        <v>41416</v>
      </c>
      <c r="B14" s="10" t="s">
        <v>38</v>
      </c>
      <c r="C14" s="10" t="s">
        <v>65</v>
      </c>
      <c r="D14" s="10" t="s">
        <v>69</v>
      </c>
      <c r="E14" s="10" t="s">
        <v>74</v>
      </c>
      <c r="F14" s="11" t="s">
        <v>14</v>
      </c>
      <c r="G14" s="35">
        <v>600.96</v>
      </c>
      <c r="H14" s="42" t="s">
        <v>378</v>
      </c>
      <c r="I14" s="43" t="s">
        <v>378</v>
      </c>
      <c r="J14" s="42" t="s">
        <v>378</v>
      </c>
    </row>
    <row r="15" spans="1:10">
      <c r="A15" s="12">
        <v>41430</v>
      </c>
      <c r="B15" s="10" t="s">
        <v>38</v>
      </c>
      <c r="C15" s="10" t="s">
        <v>65</v>
      </c>
      <c r="D15" s="10" t="s">
        <v>69</v>
      </c>
      <c r="E15" s="10" t="s">
        <v>74</v>
      </c>
      <c r="F15" s="11" t="s">
        <v>14</v>
      </c>
      <c r="G15" s="35">
        <v>671.69</v>
      </c>
      <c r="H15" s="42" t="s">
        <v>378</v>
      </c>
      <c r="I15" s="43" t="s">
        <v>378</v>
      </c>
      <c r="J15" s="42" t="s">
        <v>378</v>
      </c>
    </row>
    <row r="16" spans="1:10">
      <c r="A16" s="12">
        <v>41444</v>
      </c>
      <c r="B16" s="10" t="s">
        <v>38</v>
      </c>
      <c r="C16" s="10" t="s">
        <v>65</v>
      </c>
      <c r="D16" s="10" t="s">
        <v>69</v>
      </c>
      <c r="E16" s="10" t="s">
        <v>74</v>
      </c>
      <c r="F16" s="11" t="s">
        <v>14</v>
      </c>
      <c r="G16" s="35">
        <v>476.02</v>
      </c>
      <c r="H16" s="42" t="s">
        <v>378</v>
      </c>
      <c r="I16" s="43" t="s">
        <v>378</v>
      </c>
      <c r="J16" s="42" t="s">
        <v>378</v>
      </c>
    </row>
    <row r="17" spans="1:10">
      <c r="A17" s="12">
        <v>41458</v>
      </c>
      <c r="B17" s="10" t="s">
        <v>38</v>
      </c>
      <c r="C17" s="10" t="s">
        <v>65</v>
      </c>
      <c r="D17" s="10" t="s">
        <v>69</v>
      </c>
      <c r="E17" s="10" t="s">
        <v>74</v>
      </c>
      <c r="F17" s="11" t="s">
        <v>14</v>
      </c>
      <c r="G17" s="35">
        <v>990.33</v>
      </c>
      <c r="H17" s="42" t="s">
        <v>378</v>
      </c>
      <c r="I17" s="43" t="s">
        <v>378</v>
      </c>
      <c r="J17" s="42" t="s">
        <v>378</v>
      </c>
    </row>
    <row r="18" spans="1:10">
      <c r="A18" s="12">
        <v>41472</v>
      </c>
      <c r="B18" s="10" t="s">
        <v>38</v>
      </c>
      <c r="C18" s="10" t="s">
        <v>65</v>
      </c>
      <c r="D18" s="10" t="s">
        <v>69</v>
      </c>
      <c r="E18" s="10" t="s">
        <v>74</v>
      </c>
      <c r="F18" s="11" t="s">
        <v>14</v>
      </c>
      <c r="G18" s="35">
        <v>878.06</v>
      </c>
      <c r="H18" s="42" t="s">
        <v>378</v>
      </c>
      <c r="I18" s="43" t="s">
        <v>378</v>
      </c>
      <c r="J18" s="42" t="s">
        <v>378</v>
      </c>
    </row>
    <row r="19" spans="1:10">
      <c r="A19" s="12">
        <v>41486</v>
      </c>
      <c r="B19" s="10" t="s">
        <v>38</v>
      </c>
      <c r="C19" s="10" t="s">
        <v>65</v>
      </c>
      <c r="D19" s="10" t="s">
        <v>69</v>
      </c>
      <c r="E19" s="10" t="s">
        <v>74</v>
      </c>
      <c r="F19" s="11" t="s">
        <v>14</v>
      </c>
      <c r="G19" s="35">
        <v>1046.58</v>
      </c>
      <c r="H19" s="42" t="s">
        <v>378</v>
      </c>
      <c r="I19" s="43" t="s">
        <v>378</v>
      </c>
      <c r="J19" s="42" t="s">
        <v>378</v>
      </c>
    </row>
    <row r="20" spans="1:10">
      <c r="A20" s="12">
        <v>41500</v>
      </c>
      <c r="B20" s="10" t="s">
        <v>38</v>
      </c>
      <c r="C20" s="10" t="s">
        <v>65</v>
      </c>
      <c r="D20" s="10" t="s">
        <v>69</v>
      </c>
      <c r="E20" s="10" t="s">
        <v>74</v>
      </c>
      <c r="F20" s="11" t="s">
        <v>14</v>
      </c>
      <c r="G20" s="35">
        <v>808.67</v>
      </c>
      <c r="H20" s="42" t="s">
        <v>378</v>
      </c>
      <c r="I20" s="43" t="s">
        <v>378</v>
      </c>
      <c r="J20" s="42" t="s">
        <v>378</v>
      </c>
    </row>
    <row r="21" spans="1:10">
      <c r="A21" s="12">
        <v>41514</v>
      </c>
      <c r="B21" s="10" t="s">
        <v>38</v>
      </c>
      <c r="C21" s="10" t="s">
        <v>65</v>
      </c>
      <c r="D21" s="10" t="s">
        <v>69</v>
      </c>
      <c r="E21" s="10" t="s">
        <v>74</v>
      </c>
      <c r="F21" s="11" t="s">
        <v>14</v>
      </c>
      <c r="G21" s="35">
        <v>795.28</v>
      </c>
      <c r="H21" s="42" t="s">
        <v>378</v>
      </c>
      <c r="I21" s="43" t="s">
        <v>378</v>
      </c>
      <c r="J21" s="42" t="s">
        <v>378</v>
      </c>
    </row>
    <row r="22" spans="1:10">
      <c r="A22" s="12">
        <v>41528</v>
      </c>
      <c r="B22" s="10" t="s">
        <v>200</v>
      </c>
      <c r="C22" s="10" t="s">
        <v>65</v>
      </c>
      <c r="D22" s="10" t="s">
        <v>114</v>
      </c>
      <c r="E22" s="10" t="s">
        <v>74</v>
      </c>
      <c r="F22" s="11" t="s">
        <v>218</v>
      </c>
      <c r="G22" s="35">
        <v>46.15</v>
      </c>
      <c r="H22" s="42" t="s">
        <v>378</v>
      </c>
      <c r="I22" s="43" t="s">
        <v>378</v>
      </c>
      <c r="J22" s="42" t="s">
        <v>378</v>
      </c>
    </row>
    <row r="23" spans="1:10">
      <c r="A23" s="12">
        <v>41528</v>
      </c>
      <c r="B23" s="10" t="s">
        <v>38</v>
      </c>
      <c r="C23" s="10" t="s">
        <v>65</v>
      </c>
      <c r="D23" s="10" t="s">
        <v>69</v>
      </c>
      <c r="E23" s="10" t="s">
        <v>74</v>
      </c>
      <c r="F23" s="11" t="s">
        <v>14</v>
      </c>
      <c r="G23" s="35">
        <v>397.71</v>
      </c>
      <c r="H23" s="42" t="s">
        <v>378</v>
      </c>
      <c r="I23" s="43" t="s">
        <v>378</v>
      </c>
      <c r="J23" s="42" t="s">
        <v>378</v>
      </c>
    </row>
    <row r="24" spans="1:10">
      <c r="A24" s="12">
        <v>41542</v>
      </c>
      <c r="B24" s="10" t="s">
        <v>38</v>
      </c>
      <c r="C24" s="10" t="s">
        <v>65</v>
      </c>
      <c r="D24" s="10" t="s">
        <v>69</v>
      </c>
      <c r="E24" s="10" t="s">
        <v>74</v>
      </c>
      <c r="F24" s="11" t="s">
        <v>14</v>
      </c>
      <c r="G24" s="35">
        <v>318.2</v>
      </c>
      <c r="H24" s="42" t="s">
        <v>378</v>
      </c>
      <c r="I24" s="43" t="s">
        <v>378</v>
      </c>
      <c r="J24" s="42" t="s">
        <v>378</v>
      </c>
    </row>
    <row r="25" spans="1:10">
      <c r="A25" s="12">
        <v>41556</v>
      </c>
      <c r="B25" s="10" t="s">
        <v>38</v>
      </c>
      <c r="C25" s="10" t="s">
        <v>65</v>
      </c>
      <c r="D25" s="10" t="s">
        <v>69</v>
      </c>
      <c r="E25" s="10" t="s">
        <v>74</v>
      </c>
      <c r="F25" s="11" t="s">
        <v>14</v>
      </c>
      <c r="G25" s="35">
        <v>980.81</v>
      </c>
      <c r="H25" s="42" t="s">
        <v>378</v>
      </c>
      <c r="I25" s="43" t="s">
        <v>378</v>
      </c>
      <c r="J25" s="42" t="s">
        <v>378</v>
      </c>
    </row>
    <row r="26" spans="1:10">
      <c r="A26" s="12">
        <v>41570</v>
      </c>
      <c r="B26" s="10" t="s">
        <v>38</v>
      </c>
      <c r="C26" s="10" t="s">
        <v>65</v>
      </c>
      <c r="D26" s="10" t="s">
        <v>69</v>
      </c>
      <c r="E26" s="10" t="s">
        <v>74</v>
      </c>
      <c r="F26" s="11" t="s">
        <v>14</v>
      </c>
      <c r="G26" s="35">
        <v>994.05</v>
      </c>
      <c r="H26" s="42" t="s">
        <v>378</v>
      </c>
      <c r="I26" s="43" t="s">
        <v>378</v>
      </c>
      <c r="J26" s="42" t="s">
        <v>378</v>
      </c>
    </row>
    <row r="27" spans="1:10">
      <c r="A27" s="12">
        <v>41584</v>
      </c>
      <c r="B27" s="10" t="s">
        <v>38</v>
      </c>
      <c r="C27" s="10" t="s">
        <v>65</v>
      </c>
      <c r="D27" s="10" t="s">
        <v>69</v>
      </c>
      <c r="E27" s="10" t="s">
        <v>74</v>
      </c>
      <c r="F27" s="11" t="s">
        <v>14</v>
      </c>
      <c r="G27" s="35">
        <v>2054.23</v>
      </c>
      <c r="H27" s="42" t="s">
        <v>378</v>
      </c>
      <c r="I27" s="43" t="s">
        <v>378</v>
      </c>
      <c r="J27" s="43" t="s">
        <v>378</v>
      </c>
    </row>
    <row r="28" spans="1:10">
      <c r="A28" s="12">
        <v>41598</v>
      </c>
      <c r="B28" s="10" t="s">
        <v>38</v>
      </c>
      <c r="C28" s="10" t="s">
        <v>65</v>
      </c>
      <c r="D28" s="10" t="s">
        <v>69</v>
      </c>
      <c r="E28" s="10" t="s">
        <v>74</v>
      </c>
      <c r="F28" s="11" t="s">
        <v>14</v>
      </c>
      <c r="G28" s="35">
        <v>609.75</v>
      </c>
      <c r="H28" s="42" t="s">
        <v>378</v>
      </c>
      <c r="I28" s="43" t="s">
        <v>378</v>
      </c>
      <c r="J28" s="43" t="s">
        <v>378</v>
      </c>
    </row>
    <row r="29" spans="1:10" s="52" customFormat="1" ht="16" thickBot="1">
      <c r="A29" s="12">
        <v>41612</v>
      </c>
      <c r="B29" s="10" t="s">
        <v>38</v>
      </c>
      <c r="C29" s="10" t="s">
        <v>65</v>
      </c>
      <c r="D29" s="10" t="s">
        <v>69</v>
      </c>
      <c r="E29" s="10" t="s">
        <v>74</v>
      </c>
      <c r="F29" s="11" t="s">
        <v>14</v>
      </c>
      <c r="G29" s="35">
        <v>1113.33</v>
      </c>
      <c r="H29" s="42" t="s">
        <v>378</v>
      </c>
      <c r="I29" s="43" t="s">
        <v>378</v>
      </c>
      <c r="J29" s="42" t="s">
        <v>378</v>
      </c>
    </row>
    <row r="30" spans="1:10">
      <c r="A30" s="12">
        <v>41346</v>
      </c>
      <c r="B30" s="10" t="s">
        <v>57</v>
      </c>
      <c r="C30" s="10" t="s">
        <v>11</v>
      </c>
      <c r="D30" s="10" t="s">
        <v>126</v>
      </c>
      <c r="E30" s="10" t="s">
        <v>127</v>
      </c>
      <c r="F30" s="11" t="s">
        <v>125</v>
      </c>
      <c r="G30" s="35" t="s">
        <v>378</v>
      </c>
      <c r="H30" s="42" t="s">
        <v>378</v>
      </c>
      <c r="I30" s="43">
        <v>18.059999999999999</v>
      </c>
      <c r="J30" s="42" t="s">
        <v>378</v>
      </c>
    </row>
    <row r="31" spans="1:10">
      <c r="A31" s="12">
        <v>41368</v>
      </c>
      <c r="B31" s="10" t="s">
        <v>96</v>
      </c>
      <c r="C31" s="10" t="s">
        <v>65</v>
      </c>
      <c r="D31" s="10" t="s">
        <v>113</v>
      </c>
      <c r="E31" s="10" t="s">
        <v>127</v>
      </c>
      <c r="F31" s="11" t="s">
        <v>132</v>
      </c>
      <c r="G31" s="35">
        <v>2426.5500000000002</v>
      </c>
      <c r="H31" s="42" t="s">
        <v>378</v>
      </c>
      <c r="I31" s="43" t="s">
        <v>378</v>
      </c>
      <c r="J31" s="42" t="s">
        <v>378</v>
      </c>
    </row>
    <row r="32" spans="1:10">
      <c r="A32" s="12">
        <v>41375</v>
      </c>
      <c r="B32" s="10" t="s">
        <v>98</v>
      </c>
      <c r="C32" s="10" t="s">
        <v>65</v>
      </c>
      <c r="D32" s="10" t="s">
        <v>143</v>
      </c>
      <c r="E32" s="10" t="s">
        <v>127</v>
      </c>
      <c r="F32" s="11" t="s">
        <v>128</v>
      </c>
      <c r="G32" s="35">
        <v>160.97</v>
      </c>
      <c r="H32" s="42" t="s">
        <v>378</v>
      </c>
      <c r="I32" s="43" t="s">
        <v>378</v>
      </c>
      <c r="J32" s="42" t="s">
        <v>378</v>
      </c>
    </row>
    <row r="33" spans="1:10">
      <c r="A33" s="12">
        <v>41415</v>
      </c>
      <c r="B33" s="10" t="s">
        <v>51</v>
      </c>
      <c r="C33" s="10" t="s">
        <v>11</v>
      </c>
      <c r="D33" s="10" t="s">
        <v>360</v>
      </c>
      <c r="E33" s="10" t="s">
        <v>127</v>
      </c>
      <c r="F33" s="46" t="s">
        <v>327</v>
      </c>
      <c r="G33" s="35" t="s">
        <v>378</v>
      </c>
      <c r="H33" s="42" t="s">
        <v>378</v>
      </c>
      <c r="I33" s="43">
        <v>26.46</v>
      </c>
      <c r="J33" s="42" t="s">
        <v>378</v>
      </c>
    </row>
    <row r="34" spans="1:10">
      <c r="A34" s="12">
        <v>41459</v>
      </c>
      <c r="B34" s="10" t="s">
        <v>41</v>
      </c>
      <c r="C34" s="10" t="s">
        <v>65</v>
      </c>
      <c r="D34" s="10" t="s">
        <v>110</v>
      </c>
      <c r="E34" s="10" t="s">
        <v>127</v>
      </c>
      <c r="F34" s="11" t="s">
        <v>142</v>
      </c>
      <c r="G34" s="35">
        <v>431.41</v>
      </c>
      <c r="H34" s="42" t="s">
        <v>378</v>
      </c>
      <c r="I34" s="43" t="s">
        <v>378</v>
      </c>
      <c r="J34" s="42" t="s">
        <v>378</v>
      </c>
    </row>
    <row r="35" spans="1:10">
      <c r="A35" s="12"/>
      <c r="B35" s="10"/>
      <c r="C35" s="10" t="s">
        <v>65</v>
      </c>
      <c r="D35" s="10" t="s">
        <v>379</v>
      </c>
      <c r="E35" s="10" t="s">
        <v>127</v>
      </c>
      <c r="F35" s="11"/>
      <c r="G35" s="35">
        <v>561.96</v>
      </c>
      <c r="H35" s="42" t="s">
        <v>378</v>
      </c>
      <c r="I35" s="43" t="s">
        <v>378</v>
      </c>
      <c r="J35" s="7" t="s">
        <v>378</v>
      </c>
    </row>
    <row r="36" spans="1:10" s="52" customFormat="1" ht="16" thickBot="1">
      <c r="A36" s="12">
        <v>41528</v>
      </c>
      <c r="B36" s="10" t="s">
        <v>201</v>
      </c>
      <c r="C36" s="10" t="s">
        <v>65</v>
      </c>
      <c r="D36" s="10" t="s">
        <v>208</v>
      </c>
      <c r="E36" s="10" t="s">
        <v>214</v>
      </c>
      <c r="F36" s="11" t="s">
        <v>14</v>
      </c>
      <c r="G36" s="35">
        <v>52.41</v>
      </c>
      <c r="H36" s="42" t="s">
        <v>378</v>
      </c>
      <c r="I36" s="43" t="s">
        <v>378</v>
      </c>
      <c r="J36" s="42" t="s">
        <v>378</v>
      </c>
    </row>
    <row r="37" spans="1:10">
      <c r="A37" s="12">
        <v>41557</v>
      </c>
      <c r="B37" s="10" t="s">
        <v>201</v>
      </c>
      <c r="C37" s="10" t="s">
        <v>65</v>
      </c>
      <c r="D37" s="10" t="s">
        <v>208</v>
      </c>
      <c r="E37" s="10" t="s">
        <v>214</v>
      </c>
      <c r="F37" s="11" t="s">
        <v>14</v>
      </c>
      <c r="G37" s="35">
        <v>52.41</v>
      </c>
      <c r="H37" s="42" t="s">
        <v>378</v>
      </c>
      <c r="I37" s="43" t="s">
        <v>378</v>
      </c>
      <c r="J37" s="42" t="s">
        <v>378</v>
      </c>
    </row>
    <row r="38" spans="1:10">
      <c r="A38" s="12">
        <v>41590</v>
      </c>
      <c r="B38" s="10" t="s">
        <v>201</v>
      </c>
      <c r="C38" s="10" t="s">
        <v>65</v>
      </c>
      <c r="D38" s="10" t="s">
        <v>208</v>
      </c>
      <c r="E38" s="10" t="s">
        <v>214</v>
      </c>
      <c r="F38" s="11" t="s">
        <v>14</v>
      </c>
      <c r="G38" s="35">
        <v>52.41</v>
      </c>
      <c r="H38" s="42" t="s">
        <v>378</v>
      </c>
      <c r="I38" s="43" t="s">
        <v>378</v>
      </c>
      <c r="J38" s="43" t="s">
        <v>378</v>
      </c>
    </row>
    <row r="39" spans="1:10">
      <c r="A39" s="12">
        <v>41620</v>
      </c>
      <c r="B39" s="10" t="s">
        <v>201</v>
      </c>
      <c r="C39" s="10" t="s">
        <v>65</v>
      </c>
      <c r="D39" s="10" t="s">
        <v>208</v>
      </c>
      <c r="E39" s="10" t="s">
        <v>214</v>
      </c>
      <c r="F39" s="11" t="s">
        <v>14</v>
      </c>
      <c r="G39" s="35">
        <v>95.65</v>
      </c>
      <c r="H39" s="42" t="s">
        <v>378</v>
      </c>
      <c r="I39" s="43" t="s">
        <v>378</v>
      </c>
      <c r="J39" s="42" t="s">
        <v>378</v>
      </c>
    </row>
    <row r="40" spans="1:10" s="52" customFormat="1" ht="16" thickBot="1">
      <c r="A40" s="47">
        <v>41581</v>
      </c>
      <c r="B40" s="48" t="s">
        <v>280</v>
      </c>
      <c r="C40" s="10" t="s">
        <v>11</v>
      </c>
      <c r="D40" s="10" t="s">
        <v>292</v>
      </c>
      <c r="E40" s="10" t="s">
        <v>257</v>
      </c>
      <c r="F40" s="11" t="s">
        <v>368</v>
      </c>
      <c r="G40" s="35" t="s">
        <v>378</v>
      </c>
      <c r="H40" s="43" t="s">
        <v>378</v>
      </c>
      <c r="I40" s="43">
        <v>78.31</v>
      </c>
      <c r="J40" s="43" t="s">
        <v>378</v>
      </c>
    </row>
    <row r="41" spans="1:10">
      <c r="A41" s="47">
        <v>41582</v>
      </c>
      <c r="B41" s="48" t="s">
        <v>281</v>
      </c>
      <c r="C41" s="10" t="s">
        <v>11</v>
      </c>
      <c r="D41" s="10" t="s">
        <v>292</v>
      </c>
      <c r="E41" s="10" t="s">
        <v>257</v>
      </c>
      <c r="F41" s="11" t="s">
        <v>366</v>
      </c>
      <c r="G41" s="35" t="s">
        <v>378</v>
      </c>
      <c r="H41" s="43" t="s">
        <v>378</v>
      </c>
      <c r="I41" s="43">
        <v>28.88</v>
      </c>
      <c r="J41" s="43" t="s">
        <v>378</v>
      </c>
    </row>
    <row r="42" spans="1:10">
      <c r="A42" s="47">
        <v>41582</v>
      </c>
      <c r="B42" s="48" t="s">
        <v>282</v>
      </c>
      <c r="C42" s="10" t="s">
        <v>11</v>
      </c>
      <c r="D42" s="10" t="s">
        <v>292</v>
      </c>
      <c r="E42" s="10" t="s">
        <v>257</v>
      </c>
      <c r="F42" s="11" t="s">
        <v>370</v>
      </c>
      <c r="G42" s="35" t="s">
        <v>378</v>
      </c>
      <c r="H42" s="43" t="s">
        <v>378</v>
      </c>
      <c r="I42" s="43">
        <v>54.89</v>
      </c>
      <c r="J42" s="43" t="s">
        <v>378</v>
      </c>
    </row>
    <row r="43" spans="1:10">
      <c r="A43" s="47">
        <v>41583</v>
      </c>
      <c r="B43" s="48" t="s">
        <v>283</v>
      </c>
      <c r="C43" s="10" t="s">
        <v>11</v>
      </c>
      <c r="D43" s="10" t="s">
        <v>292</v>
      </c>
      <c r="E43" s="10" t="s">
        <v>257</v>
      </c>
      <c r="F43" s="11" t="s">
        <v>371</v>
      </c>
      <c r="G43" s="35" t="s">
        <v>378</v>
      </c>
      <c r="H43" s="43" t="s">
        <v>378</v>
      </c>
      <c r="I43" s="43">
        <v>6</v>
      </c>
      <c r="J43" s="43" t="s">
        <v>378</v>
      </c>
    </row>
    <row r="44" spans="1:10">
      <c r="A44" s="47">
        <v>41584</v>
      </c>
      <c r="B44" s="48" t="s">
        <v>284</v>
      </c>
      <c r="C44" s="10" t="s">
        <v>11</v>
      </c>
      <c r="D44" s="10" t="s">
        <v>292</v>
      </c>
      <c r="E44" s="10" t="s">
        <v>257</v>
      </c>
      <c r="F44" s="11" t="s">
        <v>364</v>
      </c>
      <c r="G44" s="35" t="s">
        <v>378</v>
      </c>
      <c r="H44" s="43" t="s">
        <v>378</v>
      </c>
      <c r="I44" s="43">
        <v>14.37</v>
      </c>
      <c r="J44" s="43" t="s">
        <v>378</v>
      </c>
    </row>
    <row r="45" spans="1:10">
      <c r="A45" s="47">
        <v>41584</v>
      </c>
      <c r="B45" s="48" t="s">
        <v>285</v>
      </c>
      <c r="C45" s="10" t="s">
        <v>11</v>
      </c>
      <c r="D45" s="10" t="s">
        <v>292</v>
      </c>
      <c r="E45" s="10" t="s">
        <v>257</v>
      </c>
      <c r="F45" s="11" t="s">
        <v>365</v>
      </c>
      <c r="G45" s="35" t="s">
        <v>378</v>
      </c>
      <c r="H45" s="43" t="s">
        <v>378</v>
      </c>
      <c r="I45" s="43">
        <v>80.08</v>
      </c>
      <c r="J45" s="43" t="s">
        <v>378</v>
      </c>
    </row>
    <row r="46" spans="1:10">
      <c r="A46" s="47">
        <v>41584</v>
      </c>
      <c r="B46" s="48" t="s">
        <v>281</v>
      </c>
      <c r="C46" s="10" t="s">
        <v>11</v>
      </c>
      <c r="D46" s="10" t="s">
        <v>292</v>
      </c>
      <c r="E46" s="10" t="s">
        <v>257</v>
      </c>
      <c r="F46" s="11" t="s">
        <v>367</v>
      </c>
      <c r="G46" s="35" t="s">
        <v>378</v>
      </c>
      <c r="H46" s="43" t="s">
        <v>378</v>
      </c>
      <c r="I46" s="43">
        <v>35.49</v>
      </c>
      <c r="J46" s="43" t="s">
        <v>378</v>
      </c>
    </row>
    <row r="47" spans="1:10">
      <c r="A47" s="47">
        <v>41585</v>
      </c>
      <c r="B47" s="48" t="s">
        <v>281</v>
      </c>
      <c r="C47" s="10" t="s">
        <v>11</v>
      </c>
      <c r="D47" s="10" t="s">
        <v>292</v>
      </c>
      <c r="E47" s="10" t="s">
        <v>257</v>
      </c>
      <c r="F47" s="11" t="s">
        <v>369</v>
      </c>
      <c r="G47" s="35" t="s">
        <v>378</v>
      </c>
      <c r="H47" s="43" t="s">
        <v>378</v>
      </c>
      <c r="I47" s="43">
        <v>16.079999999999998</v>
      </c>
      <c r="J47" s="43" t="s">
        <v>378</v>
      </c>
    </row>
    <row r="48" spans="1:10">
      <c r="A48" s="47">
        <v>41585</v>
      </c>
      <c r="B48" s="48" t="s">
        <v>286</v>
      </c>
      <c r="C48" s="10" t="s">
        <v>11</v>
      </c>
      <c r="D48" s="10" t="s">
        <v>301</v>
      </c>
      <c r="E48" s="10" t="s">
        <v>257</v>
      </c>
      <c r="F48" s="11" t="s">
        <v>295</v>
      </c>
      <c r="G48" s="35" t="s">
        <v>378</v>
      </c>
      <c r="H48" s="43" t="s">
        <v>378</v>
      </c>
      <c r="I48" s="43">
        <v>926.4</v>
      </c>
      <c r="J48" s="43" t="s">
        <v>378</v>
      </c>
    </row>
    <row r="49" spans="1:10">
      <c r="A49" s="47">
        <v>41587</v>
      </c>
      <c r="B49" s="48" t="s">
        <v>287</v>
      </c>
      <c r="C49" s="10" t="s">
        <v>11</v>
      </c>
      <c r="D49" s="10" t="s">
        <v>333</v>
      </c>
      <c r="E49" s="10" t="s">
        <v>257</v>
      </c>
      <c r="F49" s="11" t="s">
        <v>372</v>
      </c>
      <c r="G49" s="35" t="s">
        <v>378</v>
      </c>
      <c r="H49" s="43" t="s">
        <v>378</v>
      </c>
      <c r="I49" s="43">
        <v>152.76</v>
      </c>
      <c r="J49" s="43" t="s">
        <v>378</v>
      </c>
    </row>
    <row r="50" spans="1:10">
      <c r="A50" s="47">
        <v>41594</v>
      </c>
      <c r="B50" s="48" t="s">
        <v>288</v>
      </c>
      <c r="C50" s="10" t="s">
        <v>11</v>
      </c>
      <c r="D50" s="10" t="s">
        <v>359</v>
      </c>
      <c r="E50" s="10" t="s">
        <v>257</v>
      </c>
      <c r="F50" s="11" t="s">
        <v>362</v>
      </c>
      <c r="G50" s="35" t="s">
        <v>378</v>
      </c>
      <c r="H50" s="43" t="s">
        <v>378</v>
      </c>
      <c r="I50" s="43">
        <v>93.13</v>
      </c>
      <c r="J50" s="43" t="s">
        <v>378</v>
      </c>
    </row>
    <row r="51" spans="1:10">
      <c r="A51" s="12">
        <v>41604</v>
      </c>
      <c r="B51" s="10" t="s">
        <v>270</v>
      </c>
      <c r="C51" s="10" t="s">
        <v>65</v>
      </c>
      <c r="D51" s="10" t="s">
        <v>292</v>
      </c>
      <c r="E51" s="10" t="s">
        <v>257</v>
      </c>
      <c r="F51" s="11" t="s">
        <v>297</v>
      </c>
      <c r="G51" s="35">
        <v>9.6</v>
      </c>
      <c r="H51" s="42" t="s">
        <v>378</v>
      </c>
      <c r="I51" s="43" t="s">
        <v>378</v>
      </c>
      <c r="J51" s="43" t="s">
        <v>378</v>
      </c>
    </row>
    <row r="52" spans="1:10">
      <c r="A52" s="12">
        <v>41604</v>
      </c>
      <c r="B52" s="10" t="s">
        <v>271</v>
      </c>
      <c r="C52" s="10" t="s">
        <v>65</v>
      </c>
      <c r="D52" s="10" t="s">
        <v>298</v>
      </c>
      <c r="E52" s="10" t="s">
        <v>257</v>
      </c>
      <c r="F52" s="11" t="s">
        <v>296</v>
      </c>
      <c r="G52" s="35">
        <v>92.1</v>
      </c>
      <c r="H52" s="42" t="s">
        <v>378</v>
      </c>
      <c r="I52" s="43" t="s">
        <v>378</v>
      </c>
      <c r="J52" s="43" t="s">
        <v>378</v>
      </c>
    </row>
    <row r="53" spans="1:10">
      <c r="A53" s="12">
        <v>41606</v>
      </c>
      <c r="B53" s="10" t="s">
        <v>273</v>
      </c>
      <c r="C53" s="10" t="s">
        <v>65</v>
      </c>
      <c r="D53" s="10" t="s">
        <v>278</v>
      </c>
      <c r="E53" s="10" t="s">
        <v>257</v>
      </c>
      <c r="F53" s="11" t="s">
        <v>294</v>
      </c>
      <c r="G53" s="35">
        <v>375</v>
      </c>
      <c r="H53" s="42" t="s">
        <v>378</v>
      </c>
      <c r="I53" s="43" t="s">
        <v>378</v>
      </c>
      <c r="J53" s="43" t="s">
        <v>378</v>
      </c>
    </row>
    <row r="54" spans="1:10">
      <c r="A54" s="12">
        <v>41606</v>
      </c>
      <c r="B54" s="10" t="s">
        <v>272</v>
      </c>
      <c r="C54" s="10" t="s">
        <v>65</v>
      </c>
      <c r="D54" s="10" t="s">
        <v>278</v>
      </c>
      <c r="E54" s="10" t="s">
        <v>257</v>
      </c>
      <c r="F54" s="11" t="s">
        <v>294</v>
      </c>
      <c r="G54" s="35">
        <v>375</v>
      </c>
      <c r="H54" s="42" t="s">
        <v>378</v>
      </c>
      <c r="I54" s="43" t="s">
        <v>378</v>
      </c>
      <c r="J54" s="43" t="s">
        <v>378</v>
      </c>
    </row>
    <row r="55" spans="1:10">
      <c r="A55" s="47">
        <v>41608</v>
      </c>
      <c r="B55" s="48" t="s">
        <v>291</v>
      </c>
      <c r="C55" s="10" t="s">
        <v>11</v>
      </c>
      <c r="D55" s="10" t="s">
        <v>302</v>
      </c>
      <c r="E55" s="10" t="s">
        <v>257</v>
      </c>
      <c r="F55" s="11" t="s">
        <v>300</v>
      </c>
      <c r="G55" s="35" t="s">
        <v>378</v>
      </c>
      <c r="H55" s="43" t="s">
        <v>378</v>
      </c>
      <c r="I55" s="43">
        <v>611.04</v>
      </c>
      <c r="J55" s="43" t="s">
        <v>378</v>
      </c>
    </row>
    <row r="56" spans="1:10">
      <c r="A56" s="12">
        <v>41611</v>
      </c>
      <c r="B56" s="10" t="s">
        <v>275</v>
      </c>
      <c r="C56" s="10" t="s">
        <v>65</v>
      </c>
      <c r="D56" s="10" t="s">
        <v>276</v>
      </c>
      <c r="E56" s="10" t="s">
        <v>257</v>
      </c>
      <c r="F56" s="11" t="s">
        <v>14</v>
      </c>
      <c r="G56" s="35">
        <v>420</v>
      </c>
      <c r="H56" s="42" t="s">
        <v>378</v>
      </c>
      <c r="I56" s="43" t="s">
        <v>378</v>
      </c>
      <c r="J56" s="43" t="s">
        <v>378</v>
      </c>
    </row>
    <row r="57" spans="1:10">
      <c r="A57" s="12"/>
      <c r="B57" s="10" t="s">
        <v>343</v>
      </c>
      <c r="C57" s="10" t="s">
        <v>65</v>
      </c>
      <c r="D57" s="10" t="s">
        <v>355</v>
      </c>
      <c r="E57" s="10" t="s">
        <v>257</v>
      </c>
      <c r="F57" s="11" t="s">
        <v>14</v>
      </c>
      <c r="G57" s="35">
        <v>420</v>
      </c>
      <c r="H57" s="42" t="s">
        <v>378</v>
      </c>
      <c r="I57" s="43" t="s">
        <v>378</v>
      </c>
      <c r="J57" s="7" t="s">
        <v>378</v>
      </c>
    </row>
    <row r="58" spans="1:10">
      <c r="A58" s="12"/>
      <c r="B58" s="10" t="s">
        <v>345</v>
      </c>
      <c r="C58" s="10" t="s">
        <v>65</v>
      </c>
      <c r="D58" s="10" t="s">
        <v>361</v>
      </c>
      <c r="E58" s="10" t="s">
        <v>257</v>
      </c>
      <c r="F58" s="11" t="s">
        <v>300</v>
      </c>
      <c r="G58" s="35">
        <v>100</v>
      </c>
      <c r="H58" s="42" t="s">
        <v>378</v>
      </c>
      <c r="I58" s="43" t="s">
        <v>378</v>
      </c>
      <c r="J58" s="7" t="s">
        <v>378</v>
      </c>
    </row>
    <row r="59" spans="1:10" s="52" customFormat="1" ht="16" thickBot="1">
      <c r="A59" s="12">
        <v>41304</v>
      </c>
      <c r="B59" s="10" t="s">
        <v>28</v>
      </c>
      <c r="C59" s="10" t="s">
        <v>11</v>
      </c>
      <c r="D59" s="10" t="s">
        <v>72</v>
      </c>
      <c r="E59" s="10" t="s">
        <v>173</v>
      </c>
      <c r="F59" s="11" t="s">
        <v>14</v>
      </c>
      <c r="G59" s="32" t="s">
        <v>378</v>
      </c>
      <c r="H59" s="42" t="s">
        <v>378</v>
      </c>
      <c r="I59" s="43" t="s">
        <v>378</v>
      </c>
      <c r="J59" s="42">
        <v>35.36</v>
      </c>
    </row>
    <row r="60" spans="1:10">
      <c r="A60" s="12">
        <v>41305</v>
      </c>
      <c r="B60" s="10" t="s">
        <v>7</v>
      </c>
      <c r="C60" s="10" t="s">
        <v>65</v>
      </c>
      <c r="D60" s="10" t="s">
        <v>75</v>
      </c>
      <c r="E60" s="10" t="s">
        <v>173</v>
      </c>
      <c r="F60" s="11" t="s">
        <v>14</v>
      </c>
      <c r="G60" s="32" t="s">
        <v>378</v>
      </c>
      <c r="H60" s="42">
        <v>213.67</v>
      </c>
      <c r="I60" s="43" t="s">
        <v>378</v>
      </c>
      <c r="J60" s="42" t="s">
        <v>378</v>
      </c>
    </row>
    <row r="61" spans="1:10">
      <c r="A61" s="12">
        <v>41333</v>
      </c>
      <c r="B61" s="10" t="s">
        <v>7</v>
      </c>
      <c r="C61" s="10" t="s">
        <v>65</v>
      </c>
      <c r="D61" s="10" t="s">
        <v>75</v>
      </c>
      <c r="E61" s="10" t="s">
        <v>173</v>
      </c>
      <c r="F61" s="11" t="s">
        <v>14</v>
      </c>
      <c r="G61" s="35" t="s">
        <v>378</v>
      </c>
      <c r="H61" s="42">
        <v>190.08</v>
      </c>
      <c r="I61" s="43" t="s">
        <v>378</v>
      </c>
      <c r="J61" s="42" t="s">
        <v>378</v>
      </c>
    </row>
    <row r="62" spans="1:10">
      <c r="A62" s="12">
        <v>41364</v>
      </c>
      <c r="B62" s="10" t="s">
        <v>7</v>
      </c>
      <c r="C62" s="10" t="s">
        <v>65</v>
      </c>
      <c r="D62" s="10" t="s">
        <v>75</v>
      </c>
      <c r="E62" s="10" t="s">
        <v>173</v>
      </c>
      <c r="F62" s="11" t="s">
        <v>14</v>
      </c>
      <c r="G62" s="35" t="s">
        <v>378</v>
      </c>
      <c r="H62" s="42">
        <v>229.9</v>
      </c>
      <c r="I62" s="43" t="s">
        <v>378</v>
      </c>
      <c r="J62" s="42" t="s">
        <v>378</v>
      </c>
    </row>
    <row r="63" spans="1:10">
      <c r="A63" s="12">
        <v>41394</v>
      </c>
      <c r="B63" s="10" t="s">
        <v>7</v>
      </c>
      <c r="C63" s="10" t="s">
        <v>65</v>
      </c>
      <c r="D63" s="10" t="s">
        <v>75</v>
      </c>
      <c r="E63" s="10" t="s">
        <v>173</v>
      </c>
      <c r="F63" s="11" t="s">
        <v>14</v>
      </c>
      <c r="G63" s="35" t="s">
        <v>378</v>
      </c>
      <c r="H63" s="42">
        <v>227.96</v>
      </c>
      <c r="I63" s="43" t="s">
        <v>378</v>
      </c>
      <c r="J63" s="42" t="s">
        <v>378</v>
      </c>
    </row>
    <row r="64" spans="1:10">
      <c r="A64" s="12">
        <v>41425</v>
      </c>
      <c r="B64" s="10" t="s">
        <v>7</v>
      </c>
      <c r="C64" s="10" t="s">
        <v>65</v>
      </c>
      <c r="D64" s="10" t="s">
        <v>75</v>
      </c>
      <c r="E64" s="10" t="s">
        <v>173</v>
      </c>
      <c r="F64" s="11" t="s">
        <v>14</v>
      </c>
      <c r="G64" s="35" t="s">
        <v>378</v>
      </c>
      <c r="H64" s="42">
        <v>244.35</v>
      </c>
      <c r="I64" s="43" t="s">
        <v>378</v>
      </c>
      <c r="J64" s="42" t="s">
        <v>378</v>
      </c>
    </row>
    <row r="65" spans="1:10">
      <c r="A65" s="12">
        <v>41455</v>
      </c>
      <c r="B65" s="10" t="s">
        <v>7</v>
      </c>
      <c r="C65" s="10" t="s">
        <v>65</v>
      </c>
      <c r="D65" s="10" t="s">
        <v>75</v>
      </c>
      <c r="E65" s="10" t="s">
        <v>173</v>
      </c>
      <c r="F65" s="11" t="s">
        <v>14</v>
      </c>
      <c r="G65" s="35" t="s">
        <v>378</v>
      </c>
      <c r="H65" s="42">
        <v>242.16</v>
      </c>
      <c r="I65" s="43" t="s">
        <v>378</v>
      </c>
      <c r="J65" s="42" t="s">
        <v>378</v>
      </c>
    </row>
    <row r="66" spans="1:10">
      <c r="A66" s="12">
        <v>41486</v>
      </c>
      <c r="B66" s="10" t="s">
        <v>7</v>
      </c>
      <c r="C66" s="10" t="s">
        <v>65</v>
      </c>
      <c r="D66" s="10" t="s">
        <v>75</v>
      </c>
      <c r="E66" s="10" t="s">
        <v>173</v>
      </c>
      <c r="F66" s="11" t="s">
        <v>14</v>
      </c>
      <c r="G66" s="35" t="s">
        <v>378</v>
      </c>
      <c r="H66" s="42">
        <v>270.61</v>
      </c>
      <c r="I66" s="43" t="s">
        <v>378</v>
      </c>
      <c r="J66" s="42" t="s">
        <v>378</v>
      </c>
    </row>
    <row r="67" spans="1:10">
      <c r="A67" s="12">
        <v>41517</v>
      </c>
      <c r="B67" s="10" t="s">
        <v>7</v>
      </c>
      <c r="C67" s="10" t="s">
        <v>65</v>
      </c>
      <c r="D67" s="10" t="s">
        <v>75</v>
      </c>
      <c r="E67" s="10" t="s">
        <v>173</v>
      </c>
      <c r="F67" s="11" t="s">
        <v>14</v>
      </c>
      <c r="G67" s="35" t="s">
        <v>378</v>
      </c>
      <c r="H67" s="42">
        <v>320.19</v>
      </c>
      <c r="I67" s="43" t="s">
        <v>378</v>
      </c>
      <c r="J67" s="42" t="s">
        <v>378</v>
      </c>
    </row>
    <row r="68" spans="1:10">
      <c r="A68" s="12">
        <v>41547</v>
      </c>
      <c r="B68" s="10" t="s">
        <v>7</v>
      </c>
      <c r="C68" s="10" t="s">
        <v>65</v>
      </c>
      <c r="D68" s="10" t="s">
        <v>75</v>
      </c>
      <c r="E68" s="10" t="s">
        <v>173</v>
      </c>
      <c r="F68" s="11" t="s">
        <v>14</v>
      </c>
      <c r="G68" s="35" t="s">
        <v>378</v>
      </c>
      <c r="H68" s="42">
        <v>316.93</v>
      </c>
      <c r="I68" s="43" t="s">
        <v>378</v>
      </c>
      <c r="J68" s="42" t="s">
        <v>378</v>
      </c>
    </row>
    <row r="69" spans="1:10" s="52" customFormat="1" ht="16" thickBot="1">
      <c r="A69" s="12">
        <v>41578</v>
      </c>
      <c r="B69" s="10" t="s">
        <v>7</v>
      </c>
      <c r="C69" s="10" t="s">
        <v>65</v>
      </c>
      <c r="D69" s="10" t="s">
        <v>75</v>
      </c>
      <c r="E69" s="10" t="s">
        <v>173</v>
      </c>
      <c r="F69" s="11" t="s">
        <v>14</v>
      </c>
      <c r="G69" s="35" t="s">
        <v>378</v>
      </c>
      <c r="H69" s="42">
        <v>299.43</v>
      </c>
      <c r="I69" s="43" t="s">
        <v>378</v>
      </c>
      <c r="J69" s="42" t="s">
        <v>378</v>
      </c>
    </row>
    <row r="70" spans="1:10">
      <c r="A70" s="12">
        <v>41608</v>
      </c>
      <c r="B70" s="10" t="s">
        <v>7</v>
      </c>
      <c r="C70" s="10" t="s">
        <v>65</v>
      </c>
      <c r="D70" s="10" t="s">
        <v>75</v>
      </c>
      <c r="E70" s="10" t="s">
        <v>173</v>
      </c>
      <c r="F70" s="11" t="s">
        <v>14</v>
      </c>
      <c r="G70" s="32" t="s">
        <v>378</v>
      </c>
      <c r="H70" s="42">
        <v>290.86</v>
      </c>
      <c r="I70" s="43" t="s">
        <v>378</v>
      </c>
      <c r="J70" s="43" t="s">
        <v>378</v>
      </c>
    </row>
    <row r="71" spans="1:10">
      <c r="A71" s="12"/>
      <c r="B71" s="10"/>
      <c r="C71" s="10" t="s">
        <v>65</v>
      </c>
      <c r="D71" s="10" t="s">
        <v>75</v>
      </c>
      <c r="E71" s="10" t="s">
        <v>173</v>
      </c>
      <c r="F71" s="11" t="s">
        <v>14</v>
      </c>
      <c r="G71" s="35"/>
      <c r="H71" s="42">
        <v>290.86</v>
      </c>
      <c r="I71" s="43"/>
      <c r="J71" s="42"/>
    </row>
    <row r="72" spans="1:10">
      <c r="A72" s="12">
        <v>41529</v>
      </c>
      <c r="B72" s="10" t="s">
        <v>203</v>
      </c>
      <c r="C72" s="10" t="s">
        <v>65</v>
      </c>
      <c r="D72" s="10" t="s">
        <v>210</v>
      </c>
      <c r="E72" s="10" t="s">
        <v>211</v>
      </c>
      <c r="F72" s="11" t="s">
        <v>220</v>
      </c>
      <c r="G72" s="35">
        <v>49000</v>
      </c>
      <c r="H72" s="42" t="s">
        <v>378</v>
      </c>
      <c r="I72" s="43" t="s">
        <v>378</v>
      </c>
      <c r="J72" s="42" t="s">
        <v>378</v>
      </c>
    </row>
    <row r="73" spans="1:10">
      <c r="A73" s="12">
        <v>41467</v>
      </c>
      <c r="B73" s="10" t="s">
        <v>42</v>
      </c>
      <c r="C73" s="10" t="s">
        <v>65</v>
      </c>
      <c r="D73" s="10" t="s">
        <v>328</v>
      </c>
      <c r="E73" s="10" t="s">
        <v>83</v>
      </c>
      <c r="F73" s="11" t="s">
        <v>14</v>
      </c>
      <c r="G73" s="35">
        <v>400</v>
      </c>
      <c r="H73" s="42" t="s">
        <v>378</v>
      </c>
      <c r="I73" s="43" t="s">
        <v>378</v>
      </c>
      <c r="J73" s="42" t="s">
        <v>378</v>
      </c>
    </row>
    <row r="74" spans="1:10">
      <c r="A74" s="12">
        <v>41467</v>
      </c>
      <c r="B74" s="10" t="s">
        <v>43</v>
      </c>
      <c r="C74" s="10" t="s">
        <v>65</v>
      </c>
      <c r="D74" s="10" t="s">
        <v>329</v>
      </c>
      <c r="E74" s="10" t="s">
        <v>83</v>
      </c>
      <c r="F74" s="11" t="s">
        <v>14</v>
      </c>
      <c r="G74" s="35">
        <v>400</v>
      </c>
      <c r="H74" s="42" t="s">
        <v>378</v>
      </c>
      <c r="I74" s="43" t="s">
        <v>378</v>
      </c>
      <c r="J74" s="42" t="s">
        <v>378</v>
      </c>
    </row>
    <row r="75" spans="1:10">
      <c r="A75" s="12">
        <v>41472</v>
      </c>
      <c r="B75" s="10" t="s">
        <v>46</v>
      </c>
      <c r="C75" s="10" t="s">
        <v>65</v>
      </c>
      <c r="D75" s="10" t="s">
        <v>330</v>
      </c>
      <c r="E75" s="10" t="s">
        <v>83</v>
      </c>
      <c r="F75" s="11" t="s">
        <v>14</v>
      </c>
      <c r="G75" s="35">
        <v>400</v>
      </c>
      <c r="H75" s="42" t="s">
        <v>378</v>
      </c>
      <c r="I75" s="43" t="s">
        <v>378</v>
      </c>
      <c r="J75" s="42" t="s">
        <v>378</v>
      </c>
    </row>
    <row r="76" spans="1:10">
      <c r="A76" s="12">
        <v>41478</v>
      </c>
      <c r="B76" s="10" t="s">
        <v>47</v>
      </c>
      <c r="C76" s="10" t="s">
        <v>65</v>
      </c>
      <c r="D76" s="10" t="s">
        <v>331</v>
      </c>
      <c r="E76" s="10" t="s">
        <v>83</v>
      </c>
      <c r="F76" s="11" t="s">
        <v>14</v>
      </c>
      <c r="G76" s="35">
        <v>400</v>
      </c>
      <c r="H76" s="42" t="s">
        <v>378</v>
      </c>
      <c r="I76" s="43" t="s">
        <v>378</v>
      </c>
      <c r="J76" s="42" t="s">
        <v>378</v>
      </c>
    </row>
    <row r="77" spans="1:10">
      <c r="A77" s="12">
        <v>41526</v>
      </c>
      <c r="B77" s="10" t="s">
        <v>174</v>
      </c>
      <c r="C77" s="10" t="s">
        <v>65</v>
      </c>
      <c r="D77" s="10" t="s">
        <v>191</v>
      </c>
      <c r="E77" s="10" t="s">
        <v>83</v>
      </c>
      <c r="F77" s="11" t="s">
        <v>14</v>
      </c>
      <c r="G77" s="35">
        <v>400</v>
      </c>
      <c r="H77" s="42" t="s">
        <v>378</v>
      </c>
      <c r="I77" s="43" t="s">
        <v>378</v>
      </c>
      <c r="J77" s="42" t="s">
        <v>378</v>
      </c>
    </row>
    <row r="78" spans="1:10">
      <c r="A78" s="12">
        <v>41526</v>
      </c>
      <c r="B78" s="10" t="s">
        <v>176</v>
      </c>
      <c r="C78" s="10" t="s">
        <v>65</v>
      </c>
      <c r="D78" s="10" t="s">
        <v>318</v>
      </c>
      <c r="E78" s="10" t="s">
        <v>83</v>
      </c>
      <c r="F78" s="11" t="s">
        <v>14</v>
      </c>
      <c r="G78" s="35">
        <v>800</v>
      </c>
      <c r="H78" s="42" t="s">
        <v>378</v>
      </c>
      <c r="I78" s="43" t="s">
        <v>378</v>
      </c>
      <c r="J78" s="42" t="s">
        <v>378</v>
      </c>
    </row>
    <row r="79" spans="1:10">
      <c r="A79" s="12">
        <v>41526</v>
      </c>
      <c r="B79" s="10" t="s">
        <v>178</v>
      </c>
      <c r="C79" s="10" t="s">
        <v>65</v>
      </c>
      <c r="D79" s="10" t="s">
        <v>320</v>
      </c>
      <c r="E79" s="10" t="s">
        <v>83</v>
      </c>
      <c r="F79" s="11" t="s">
        <v>14</v>
      </c>
      <c r="G79" s="35">
        <v>800</v>
      </c>
      <c r="H79" s="42" t="s">
        <v>378</v>
      </c>
      <c r="I79" s="43" t="s">
        <v>378</v>
      </c>
      <c r="J79" s="42" t="s">
        <v>378</v>
      </c>
    </row>
    <row r="80" spans="1:10">
      <c r="A80" s="12">
        <v>41526</v>
      </c>
      <c r="B80" s="10" t="s">
        <v>177</v>
      </c>
      <c r="C80" s="10" t="s">
        <v>65</v>
      </c>
      <c r="D80" s="10" t="s">
        <v>319</v>
      </c>
      <c r="E80" s="10" t="s">
        <v>83</v>
      </c>
      <c r="F80" s="11" t="s">
        <v>14</v>
      </c>
      <c r="G80" s="35">
        <v>800</v>
      </c>
      <c r="H80" s="42" t="s">
        <v>378</v>
      </c>
      <c r="I80" s="43" t="s">
        <v>378</v>
      </c>
      <c r="J80" s="42" t="s">
        <v>378</v>
      </c>
    </row>
    <row r="81" spans="1:10">
      <c r="A81" s="12">
        <v>41526</v>
      </c>
      <c r="B81" s="10" t="s">
        <v>179</v>
      </c>
      <c r="C81" s="10" t="s">
        <v>65</v>
      </c>
      <c r="D81" s="10" t="s">
        <v>321</v>
      </c>
      <c r="E81" s="10" t="s">
        <v>83</v>
      </c>
      <c r="F81" s="11" t="s">
        <v>14</v>
      </c>
      <c r="G81" s="35">
        <v>800</v>
      </c>
      <c r="H81" s="42" t="s">
        <v>378</v>
      </c>
      <c r="I81" s="43" t="s">
        <v>378</v>
      </c>
      <c r="J81" s="42" t="s">
        <v>378</v>
      </c>
    </row>
    <row r="82" spans="1:10">
      <c r="A82" s="12">
        <v>41527</v>
      </c>
      <c r="B82" s="10" t="s">
        <v>190</v>
      </c>
      <c r="C82" s="10" t="s">
        <v>65</v>
      </c>
      <c r="D82" s="10" t="s">
        <v>322</v>
      </c>
      <c r="E82" s="10" t="s">
        <v>83</v>
      </c>
      <c r="F82" s="11" t="s">
        <v>14</v>
      </c>
      <c r="G82" s="35">
        <v>800</v>
      </c>
      <c r="H82" s="42" t="s">
        <v>378</v>
      </c>
      <c r="I82" s="43" t="s">
        <v>378</v>
      </c>
      <c r="J82" s="42" t="s">
        <v>378</v>
      </c>
    </row>
    <row r="83" spans="1:10">
      <c r="A83" s="12">
        <v>41554</v>
      </c>
      <c r="B83" s="10" t="s">
        <v>225</v>
      </c>
      <c r="C83" s="10" t="s">
        <v>65</v>
      </c>
      <c r="D83" s="10" t="s">
        <v>323</v>
      </c>
      <c r="E83" s="10" t="s">
        <v>83</v>
      </c>
      <c r="F83" s="11" t="s">
        <v>14</v>
      </c>
      <c r="G83" s="35">
        <v>400</v>
      </c>
      <c r="H83" s="42" t="s">
        <v>378</v>
      </c>
      <c r="I83" s="43" t="s">
        <v>378</v>
      </c>
      <c r="J83" s="42" t="s">
        <v>378</v>
      </c>
    </row>
    <row r="84" spans="1:10">
      <c r="A84" s="12">
        <v>41554</v>
      </c>
      <c r="B84" s="10" t="s">
        <v>228</v>
      </c>
      <c r="C84" s="10" t="s">
        <v>65</v>
      </c>
      <c r="D84" s="10" t="s">
        <v>324</v>
      </c>
      <c r="E84" s="10" t="s">
        <v>83</v>
      </c>
      <c r="F84" s="11" t="s">
        <v>14</v>
      </c>
      <c r="G84" s="35">
        <v>400</v>
      </c>
      <c r="H84" s="42" t="s">
        <v>378</v>
      </c>
      <c r="I84" s="43" t="s">
        <v>378</v>
      </c>
      <c r="J84" s="42" t="s">
        <v>378</v>
      </c>
    </row>
    <row r="85" spans="1:10">
      <c r="A85" s="12">
        <v>41570</v>
      </c>
      <c r="B85" s="10" t="s">
        <v>241</v>
      </c>
      <c r="C85" s="10" t="s">
        <v>65</v>
      </c>
      <c r="D85" s="10" t="s">
        <v>315</v>
      </c>
      <c r="E85" s="10" t="s">
        <v>83</v>
      </c>
      <c r="F85" s="11" t="s">
        <v>14</v>
      </c>
      <c r="G85" s="35">
        <v>400</v>
      </c>
      <c r="H85" s="42" t="s">
        <v>378</v>
      </c>
      <c r="I85" s="43" t="s">
        <v>378</v>
      </c>
      <c r="J85" s="42" t="s">
        <v>378</v>
      </c>
    </row>
    <row r="86" spans="1:10">
      <c r="A86" s="12">
        <v>41570</v>
      </c>
      <c r="B86" s="10" t="s">
        <v>239</v>
      </c>
      <c r="C86" s="10" t="s">
        <v>65</v>
      </c>
      <c r="D86" s="10" t="s">
        <v>317</v>
      </c>
      <c r="E86" s="10" t="s">
        <v>83</v>
      </c>
      <c r="F86" s="11" t="s">
        <v>14</v>
      </c>
      <c r="G86" s="35">
        <v>400</v>
      </c>
      <c r="H86" s="42" t="s">
        <v>378</v>
      </c>
      <c r="I86" s="43" t="s">
        <v>378</v>
      </c>
      <c r="J86" s="42" t="s">
        <v>378</v>
      </c>
    </row>
    <row r="87" spans="1:10">
      <c r="A87" s="12">
        <v>41570</v>
      </c>
      <c r="B87" s="10" t="s">
        <v>240</v>
      </c>
      <c r="C87" s="10" t="s">
        <v>65</v>
      </c>
      <c r="D87" s="10" t="s">
        <v>316</v>
      </c>
      <c r="E87" s="10" t="s">
        <v>83</v>
      </c>
      <c r="F87" s="11" t="s">
        <v>14</v>
      </c>
      <c r="G87" s="35">
        <v>400</v>
      </c>
      <c r="H87" s="42" t="s">
        <v>378</v>
      </c>
      <c r="I87" s="43" t="s">
        <v>378</v>
      </c>
      <c r="J87" s="42" t="s">
        <v>378</v>
      </c>
    </row>
    <row r="88" spans="1:10">
      <c r="A88" s="12">
        <v>41570</v>
      </c>
      <c r="B88" s="10" t="s">
        <v>243</v>
      </c>
      <c r="C88" s="10" t="s">
        <v>65</v>
      </c>
      <c r="D88" s="10" t="s">
        <v>314</v>
      </c>
      <c r="E88" s="10" t="s">
        <v>83</v>
      </c>
      <c r="F88" s="11" t="s">
        <v>14</v>
      </c>
      <c r="G88" s="35">
        <v>800</v>
      </c>
      <c r="H88" s="42" t="s">
        <v>378</v>
      </c>
      <c r="I88" s="43" t="s">
        <v>378</v>
      </c>
      <c r="J88" s="42" t="s">
        <v>378</v>
      </c>
    </row>
    <row r="89" spans="1:10">
      <c r="A89" s="12">
        <v>41576</v>
      </c>
      <c r="B89" s="10" t="s">
        <v>252</v>
      </c>
      <c r="C89" s="10" t="s">
        <v>65</v>
      </c>
      <c r="D89" s="10" t="s">
        <v>84</v>
      </c>
      <c r="E89" s="10" t="s">
        <v>83</v>
      </c>
      <c r="F89" s="11" t="s">
        <v>14</v>
      </c>
      <c r="G89" s="35">
        <v>400</v>
      </c>
      <c r="H89" s="42" t="s">
        <v>378</v>
      </c>
      <c r="I89" s="43" t="s">
        <v>378</v>
      </c>
      <c r="J89" s="42" t="s">
        <v>378</v>
      </c>
    </row>
    <row r="90" spans="1:10">
      <c r="A90" s="12">
        <v>41579</v>
      </c>
      <c r="B90" s="10" t="s">
        <v>265</v>
      </c>
      <c r="C90" s="10" t="s">
        <v>65</v>
      </c>
      <c r="D90" s="10" t="s">
        <v>313</v>
      </c>
      <c r="E90" s="10" t="s">
        <v>83</v>
      </c>
      <c r="F90" s="11" t="s">
        <v>14</v>
      </c>
      <c r="G90" s="35">
        <v>400</v>
      </c>
      <c r="H90" s="42" t="s">
        <v>378</v>
      </c>
      <c r="I90" s="43" t="s">
        <v>378</v>
      </c>
      <c r="J90" s="43" t="s">
        <v>378</v>
      </c>
    </row>
    <row r="91" spans="1:10">
      <c r="A91" s="12">
        <v>41592</v>
      </c>
      <c r="B91" s="10" t="s">
        <v>268</v>
      </c>
      <c r="C91" s="10" t="s">
        <v>65</v>
      </c>
      <c r="D91" s="10" t="s">
        <v>310</v>
      </c>
      <c r="E91" s="10" t="s">
        <v>83</v>
      </c>
      <c r="F91" s="11" t="s">
        <v>14</v>
      </c>
      <c r="G91" s="35">
        <v>400</v>
      </c>
      <c r="H91" s="42" t="s">
        <v>378</v>
      </c>
      <c r="I91" s="43" t="s">
        <v>378</v>
      </c>
      <c r="J91" s="43" t="s">
        <v>378</v>
      </c>
    </row>
    <row r="92" spans="1:10">
      <c r="A92" s="12">
        <v>41592</v>
      </c>
      <c r="B92" s="10" t="s">
        <v>269</v>
      </c>
      <c r="C92" s="10" t="s">
        <v>65</v>
      </c>
      <c r="D92" s="10" t="s">
        <v>311</v>
      </c>
      <c r="E92" s="10" t="s">
        <v>83</v>
      </c>
      <c r="F92" s="11" t="s">
        <v>14</v>
      </c>
      <c r="G92" s="35">
        <v>400</v>
      </c>
      <c r="H92" s="42" t="s">
        <v>378</v>
      </c>
      <c r="I92" s="43" t="s">
        <v>378</v>
      </c>
      <c r="J92" s="43" t="s">
        <v>378</v>
      </c>
    </row>
    <row r="93" spans="1:10">
      <c r="A93" s="12">
        <v>41611</v>
      </c>
      <c r="B93" s="10" t="s">
        <v>274</v>
      </c>
      <c r="C93" s="10" t="s">
        <v>65</v>
      </c>
      <c r="D93" s="10" t="s">
        <v>277</v>
      </c>
      <c r="E93" s="10" t="s">
        <v>83</v>
      </c>
      <c r="F93" s="11" t="s">
        <v>14</v>
      </c>
      <c r="G93" s="35">
        <v>400</v>
      </c>
      <c r="H93" s="42" t="s">
        <v>378</v>
      </c>
      <c r="I93" s="43" t="s">
        <v>378</v>
      </c>
      <c r="J93" s="43" t="s">
        <v>378</v>
      </c>
    </row>
    <row r="94" spans="1:10">
      <c r="A94" s="12">
        <v>41612</v>
      </c>
      <c r="B94" s="10" t="s">
        <v>305</v>
      </c>
      <c r="C94" s="10" t="s">
        <v>65</v>
      </c>
      <c r="D94" s="10" t="s">
        <v>312</v>
      </c>
      <c r="E94" s="10" t="s">
        <v>83</v>
      </c>
      <c r="F94" s="11" t="s">
        <v>14</v>
      </c>
      <c r="G94" s="35">
        <v>400</v>
      </c>
      <c r="H94" s="42" t="s">
        <v>378</v>
      </c>
      <c r="I94" s="43" t="s">
        <v>378</v>
      </c>
      <c r="J94" s="42" t="s">
        <v>378</v>
      </c>
    </row>
    <row r="95" spans="1:10">
      <c r="A95" s="12">
        <v>41620</v>
      </c>
      <c r="B95" s="10" t="s">
        <v>342</v>
      </c>
      <c r="C95" s="10" t="s">
        <v>65</v>
      </c>
      <c r="D95" s="10" t="s">
        <v>354</v>
      </c>
      <c r="E95" s="10" t="s">
        <v>83</v>
      </c>
      <c r="F95" s="11" t="s">
        <v>14</v>
      </c>
      <c r="G95" s="35">
        <v>400</v>
      </c>
      <c r="H95" s="42" t="s">
        <v>378</v>
      </c>
      <c r="I95" s="43" t="s">
        <v>378</v>
      </c>
      <c r="J95" s="7" t="s">
        <v>378</v>
      </c>
    </row>
    <row r="96" spans="1:10">
      <c r="A96" s="12"/>
      <c r="B96" s="10" t="s">
        <v>335</v>
      </c>
      <c r="C96" s="10" t="s">
        <v>65</v>
      </c>
      <c r="D96" s="10" t="s">
        <v>348</v>
      </c>
      <c r="E96" s="10" t="s">
        <v>83</v>
      </c>
      <c r="F96" s="11" t="s">
        <v>14</v>
      </c>
      <c r="G96" s="35">
        <v>400</v>
      </c>
      <c r="H96" s="42" t="s">
        <v>378</v>
      </c>
      <c r="I96" s="43" t="s">
        <v>378</v>
      </c>
      <c r="J96" s="7" t="s">
        <v>378</v>
      </c>
    </row>
    <row r="97" spans="1:10">
      <c r="A97" s="12"/>
      <c r="B97" s="10" t="s">
        <v>336</v>
      </c>
      <c r="C97" s="10" t="s">
        <v>65</v>
      </c>
      <c r="D97" s="10" t="s">
        <v>349</v>
      </c>
      <c r="E97" s="10" t="s">
        <v>83</v>
      </c>
      <c r="F97" s="11" t="s">
        <v>14</v>
      </c>
      <c r="G97" s="35">
        <v>400</v>
      </c>
      <c r="H97" s="42" t="s">
        <v>378</v>
      </c>
      <c r="I97" s="43" t="s">
        <v>378</v>
      </c>
      <c r="J97" s="7" t="s">
        <v>378</v>
      </c>
    </row>
    <row r="98" spans="1:10">
      <c r="A98" s="12"/>
      <c r="B98" s="10" t="s">
        <v>337</v>
      </c>
      <c r="C98" s="10" t="s">
        <v>65</v>
      </c>
      <c r="D98" s="10" t="s">
        <v>350</v>
      </c>
      <c r="E98" s="10" t="s">
        <v>83</v>
      </c>
      <c r="F98" s="11" t="s">
        <v>14</v>
      </c>
      <c r="G98" s="35">
        <v>400</v>
      </c>
      <c r="H98" s="42" t="s">
        <v>378</v>
      </c>
      <c r="I98" s="43" t="s">
        <v>378</v>
      </c>
      <c r="J98" s="7" t="s">
        <v>378</v>
      </c>
    </row>
    <row r="99" spans="1:10">
      <c r="A99" s="12"/>
      <c r="B99" s="10" t="s">
        <v>338</v>
      </c>
      <c r="C99" s="10" t="s">
        <v>65</v>
      </c>
      <c r="D99" s="10" t="s">
        <v>351</v>
      </c>
      <c r="E99" s="10" t="s">
        <v>83</v>
      </c>
      <c r="F99" s="11" t="s">
        <v>14</v>
      </c>
      <c r="G99" s="35">
        <v>400</v>
      </c>
      <c r="H99" s="42" t="s">
        <v>378</v>
      </c>
      <c r="I99" s="43" t="s">
        <v>378</v>
      </c>
      <c r="J99" s="7" t="s">
        <v>378</v>
      </c>
    </row>
    <row r="100" spans="1:10">
      <c r="A100" s="12"/>
      <c r="B100" s="10" t="s">
        <v>339</v>
      </c>
      <c r="C100" s="10" t="s">
        <v>65</v>
      </c>
      <c r="D100" s="10" t="s">
        <v>352</v>
      </c>
      <c r="E100" s="10" t="s">
        <v>83</v>
      </c>
      <c r="F100" s="11" t="s">
        <v>14</v>
      </c>
      <c r="G100" s="35">
        <v>400</v>
      </c>
      <c r="H100" s="42" t="s">
        <v>378</v>
      </c>
      <c r="I100" s="43" t="s">
        <v>378</v>
      </c>
      <c r="J100" s="7" t="s">
        <v>378</v>
      </c>
    </row>
    <row r="101" spans="1:10">
      <c r="A101" s="12"/>
      <c r="B101" s="10" t="s">
        <v>340</v>
      </c>
      <c r="C101" s="10" t="s">
        <v>65</v>
      </c>
      <c r="D101" s="10" t="s">
        <v>347</v>
      </c>
      <c r="E101" s="10" t="s">
        <v>83</v>
      </c>
      <c r="F101" s="11" t="s">
        <v>14</v>
      </c>
      <c r="G101" s="35">
        <v>400</v>
      </c>
      <c r="H101" s="42" t="s">
        <v>378</v>
      </c>
      <c r="I101" s="43" t="s">
        <v>378</v>
      </c>
      <c r="J101" s="7" t="s">
        <v>378</v>
      </c>
    </row>
    <row r="102" spans="1:10">
      <c r="A102" s="12"/>
      <c r="B102" s="10" t="s">
        <v>341</v>
      </c>
      <c r="C102" s="10" t="s">
        <v>65</v>
      </c>
      <c r="D102" s="10" t="s">
        <v>353</v>
      </c>
      <c r="E102" s="10" t="s">
        <v>83</v>
      </c>
      <c r="F102" s="11" t="s">
        <v>14</v>
      </c>
      <c r="G102" s="35">
        <v>400</v>
      </c>
      <c r="H102" s="42" t="s">
        <v>378</v>
      </c>
      <c r="I102" s="43" t="s">
        <v>378</v>
      </c>
      <c r="J102" s="7" t="s">
        <v>378</v>
      </c>
    </row>
    <row r="103" spans="1:10">
      <c r="A103" s="12">
        <v>41505</v>
      </c>
      <c r="B103" s="10" t="s">
        <v>6</v>
      </c>
      <c r="C103" s="10" t="s">
        <v>65</v>
      </c>
      <c r="D103" s="10" t="s">
        <v>150</v>
      </c>
      <c r="E103" s="10" t="s">
        <v>332</v>
      </c>
      <c r="F103" s="11" t="s">
        <v>14</v>
      </c>
      <c r="G103" s="35" t="s">
        <v>378</v>
      </c>
      <c r="H103" s="42">
        <v>49000</v>
      </c>
      <c r="I103" s="43" t="s">
        <v>378</v>
      </c>
      <c r="J103" s="42" t="s">
        <v>378</v>
      </c>
    </row>
    <row r="104" spans="1:10">
      <c r="A104" s="12">
        <v>41550</v>
      </c>
      <c r="B104" s="10" t="s">
        <v>229</v>
      </c>
      <c r="C104" s="10" t="s">
        <v>65</v>
      </c>
      <c r="D104" s="10" t="s">
        <v>226</v>
      </c>
      <c r="E104" s="38" t="s">
        <v>227</v>
      </c>
      <c r="F104" s="11" t="s">
        <v>237</v>
      </c>
      <c r="G104" s="35">
        <v>15000</v>
      </c>
      <c r="H104" s="42" t="s">
        <v>378</v>
      </c>
      <c r="I104" s="43" t="s">
        <v>378</v>
      </c>
      <c r="J104" s="42" t="s">
        <v>378</v>
      </c>
    </row>
    <row r="105" spans="1:10">
      <c r="A105" s="12">
        <v>41346</v>
      </c>
      <c r="B105" s="10" t="s">
        <v>55</v>
      </c>
      <c r="C105" s="10" t="s">
        <v>11</v>
      </c>
      <c r="D105" s="10" t="s">
        <v>129</v>
      </c>
      <c r="E105" s="10" t="s">
        <v>79</v>
      </c>
      <c r="F105" s="11" t="s">
        <v>125</v>
      </c>
      <c r="G105" s="35" t="s">
        <v>378</v>
      </c>
      <c r="H105" s="42" t="s">
        <v>378</v>
      </c>
      <c r="I105" s="43">
        <v>2</v>
      </c>
      <c r="J105" s="42" t="s">
        <v>378</v>
      </c>
    </row>
    <row r="106" spans="1:10">
      <c r="A106" s="12">
        <v>41400</v>
      </c>
      <c r="B106" s="10" t="s">
        <v>49</v>
      </c>
      <c r="C106" s="10" t="s">
        <v>11</v>
      </c>
      <c r="D106" s="10" t="s">
        <v>70</v>
      </c>
      <c r="E106" s="10" t="s">
        <v>79</v>
      </c>
      <c r="F106" s="46" t="s">
        <v>327</v>
      </c>
      <c r="G106" s="35" t="s">
        <v>378</v>
      </c>
      <c r="H106" s="42" t="s">
        <v>378</v>
      </c>
      <c r="I106" s="43">
        <v>254.63</v>
      </c>
      <c r="J106" s="42" t="s">
        <v>378</v>
      </c>
    </row>
    <row r="107" spans="1:10">
      <c r="A107" s="12">
        <v>41444</v>
      </c>
      <c r="B107" s="10" t="s">
        <v>53</v>
      </c>
      <c r="C107" s="10" t="s">
        <v>11</v>
      </c>
      <c r="D107" s="10" t="s">
        <v>78</v>
      </c>
      <c r="E107" s="10" t="s">
        <v>79</v>
      </c>
      <c r="F107" s="11" t="s">
        <v>14</v>
      </c>
      <c r="G107" s="35" t="s">
        <v>378</v>
      </c>
      <c r="H107" s="42" t="s">
        <v>378</v>
      </c>
      <c r="I107" s="43">
        <v>5</v>
      </c>
      <c r="J107" s="42" t="s">
        <v>378</v>
      </c>
    </row>
    <row r="108" spans="1:10">
      <c r="A108" s="12">
        <v>41523</v>
      </c>
      <c r="B108" s="10" t="s">
        <v>183</v>
      </c>
      <c r="C108" s="10" t="s">
        <v>11</v>
      </c>
      <c r="D108" s="10" t="s">
        <v>186</v>
      </c>
      <c r="E108" s="10" t="s">
        <v>79</v>
      </c>
      <c r="F108" s="11" t="s">
        <v>187</v>
      </c>
      <c r="G108" s="35" t="s">
        <v>378</v>
      </c>
      <c r="H108" s="42" t="s">
        <v>378</v>
      </c>
      <c r="I108" s="43">
        <v>42.26</v>
      </c>
      <c r="J108" s="42" t="s">
        <v>378</v>
      </c>
    </row>
    <row r="109" spans="1:10">
      <c r="A109" s="12">
        <v>41558</v>
      </c>
      <c r="B109" s="10" t="s">
        <v>205</v>
      </c>
      <c r="C109" s="10" t="s">
        <v>11</v>
      </c>
      <c r="D109" s="10" t="s">
        <v>232</v>
      </c>
      <c r="E109" s="10" t="s">
        <v>79</v>
      </c>
      <c r="F109" s="11" t="s">
        <v>233</v>
      </c>
      <c r="G109" s="35" t="s">
        <v>378</v>
      </c>
      <c r="H109" s="42" t="s">
        <v>378</v>
      </c>
      <c r="I109" s="43">
        <v>5.3</v>
      </c>
      <c r="J109" s="42" t="s">
        <v>378</v>
      </c>
    </row>
    <row r="110" spans="1:10">
      <c r="A110" s="12">
        <v>41569</v>
      </c>
      <c r="B110" s="10" t="s">
        <v>249</v>
      </c>
      <c r="C110" s="10" t="s">
        <v>11</v>
      </c>
      <c r="D110" s="10" t="s">
        <v>250</v>
      </c>
      <c r="E110" s="10" t="s">
        <v>79</v>
      </c>
      <c r="F110" s="11" t="s">
        <v>299</v>
      </c>
      <c r="G110" s="35" t="s">
        <v>378</v>
      </c>
      <c r="H110" s="42" t="s">
        <v>378</v>
      </c>
      <c r="I110" s="43">
        <v>33.200000000000003</v>
      </c>
      <c r="J110" s="42" t="s">
        <v>378</v>
      </c>
    </row>
    <row r="111" spans="1:10">
      <c r="A111" s="47">
        <v>41599</v>
      </c>
      <c r="B111" s="48" t="s">
        <v>285</v>
      </c>
      <c r="C111" s="10" t="s">
        <v>11</v>
      </c>
      <c r="D111" s="10" t="s">
        <v>358</v>
      </c>
      <c r="E111" s="10" t="s">
        <v>79</v>
      </c>
      <c r="F111" s="46" t="s">
        <v>327</v>
      </c>
      <c r="G111" s="35" t="s">
        <v>378</v>
      </c>
      <c r="H111" s="43" t="s">
        <v>378</v>
      </c>
      <c r="I111" s="43">
        <v>45.6</v>
      </c>
      <c r="J111" s="43" t="s">
        <v>378</v>
      </c>
    </row>
    <row r="112" spans="1:10">
      <c r="A112" s="12">
        <v>41284</v>
      </c>
      <c r="B112" s="10" t="s">
        <v>13</v>
      </c>
      <c r="C112" s="10" t="s">
        <v>11</v>
      </c>
      <c r="D112" s="44" t="s">
        <v>253</v>
      </c>
      <c r="E112" s="44" t="s">
        <v>15</v>
      </c>
      <c r="F112" s="45"/>
      <c r="G112" s="32" t="s">
        <v>378</v>
      </c>
      <c r="H112" s="42" t="s">
        <v>378</v>
      </c>
      <c r="I112" s="43">
        <v>228.8</v>
      </c>
      <c r="J112" s="42" t="s">
        <v>378</v>
      </c>
    </row>
    <row r="113" spans="1:10">
      <c r="A113" s="12">
        <v>41284</v>
      </c>
      <c r="B113" s="10" t="s">
        <v>12</v>
      </c>
      <c r="C113" s="10" t="s">
        <v>11</v>
      </c>
      <c r="D113" s="10" t="s">
        <v>120</v>
      </c>
      <c r="E113" s="10" t="s">
        <v>15</v>
      </c>
      <c r="F113" s="11" t="s">
        <v>66</v>
      </c>
      <c r="G113" s="32" t="s">
        <v>378</v>
      </c>
      <c r="H113" s="42" t="s">
        <v>378</v>
      </c>
      <c r="I113" s="43">
        <v>19.45</v>
      </c>
      <c r="J113" s="42" t="s">
        <v>378</v>
      </c>
    </row>
    <row r="114" spans="1:10">
      <c r="A114" s="12">
        <v>41285</v>
      </c>
      <c r="B114" s="10" t="s">
        <v>13</v>
      </c>
      <c r="C114" s="10" t="s">
        <v>11</v>
      </c>
      <c r="D114" s="10" t="s">
        <v>194</v>
      </c>
      <c r="E114" s="10" t="s">
        <v>15</v>
      </c>
      <c r="F114" s="11" t="s">
        <v>195</v>
      </c>
      <c r="G114" s="32" t="s">
        <v>378</v>
      </c>
      <c r="H114" s="42" t="s">
        <v>378</v>
      </c>
      <c r="I114" s="43">
        <v>183.9</v>
      </c>
      <c r="J114" s="42" t="s">
        <v>378</v>
      </c>
    </row>
    <row r="115" spans="1:10">
      <c r="A115" s="12">
        <v>41289</v>
      </c>
      <c r="B115" s="10" t="s">
        <v>13</v>
      </c>
      <c r="C115" s="10" t="s">
        <v>11</v>
      </c>
      <c r="D115" s="10" t="s">
        <v>196</v>
      </c>
      <c r="E115" s="10" t="s">
        <v>15</v>
      </c>
      <c r="F115" s="11" t="s">
        <v>197</v>
      </c>
      <c r="G115" s="32" t="s">
        <v>378</v>
      </c>
      <c r="H115" s="42" t="s">
        <v>378</v>
      </c>
      <c r="I115" s="43">
        <v>1526.87</v>
      </c>
      <c r="J115" s="42" t="s">
        <v>378</v>
      </c>
    </row>
    <row r="116" spans="1:10">
      <c r="A116" s="12">
        <v>41292</v>
      </c>
      <c r="B116" s="10" t="s">
        <v>13</v>
      </c>
      <c r="C116" s="10" t="s">
        <v>11</v>
      </c>
      <c r="D116" s="10" t="s">
        <v>198</v>
      </c>
      <c r="E116" s="10" t="s">
        <v>15</v>
      </c>
      <c r="F116" s="11" t="s">
        <v>199</v>
      </c>
      <c r="G116" s="32" t="s">
        <v>378</v>
      </c>
      <c r="H116" s="42" t="s">
        <v>378</v>
      </c>
      <c r="I116" s="43">
        <v>68.87</v>
      </c>
      <c r="J116" s="42" t="s">
        <v>378</v>
      </c>
    </row>
    <row r="117" spans="1:10">
      <c r="A117" s="12">
        <v>41295</v>
      </c>
      <c r="B117" s="10" t="s">
        <v>29</v>
      </c>
      <c r="C117" s="10" t="s">
        <v>11</v>
      </c>
      <c r="D117" s="10" t="s">
        <v>160</v>
      </c>
      <c r="E117" s="10" t="s">
        <v>15</v>
      </c>
      <c r="F117" s="11" t="s">
        <v>159</v>
      </c>
      <c r="G117" s="32" t="s">
        <v>378</v>
      </c>
      <c r="H117" s="42" t="s">
        <v>378</v>
      </c>
      <c r="I117" s="43">
        <v>18</v>
      </c>
      <c r="J117" s="42" t="s">
        <v>378</v>
      </c>
    </row>
    <row r="118" spans="1:10">
      <c r="A118" s="12">
        <v>41302</v>
      </c>
      <c r="B118" s="10" t="s">
        <v>19</v>
      </c>
      <c r="C118" s="10" t="s">
        <v>65</v>
      </c>
      <c r="D118" s="10" t="s">
        <v>105</v>
      </c>
      <c r="E118" s="10" t="s">
        <v>15</v>
      </c>
      <c r="F118" s="11" t="s">
        <v>121</v>
      </c>
      <c r="G118" s="35">
        <v>18</v>
      </c>
      <c r="H118" s="42" t="s">
        <v>378</v>
      </c>
      <c r="I118" s="43" t="s">
        <v>378</v>
      </c>
      <c r="J118" s="42" t="s">
        <v>378</v>
      </c>
    </row>
    <row r="119" spans="1:10">
      <c r="A119" s="12">
        <v>41302</v>
      </c>
      <c r="B119" s="10" t="s">
        <v>18</v>
      </c>
      <c r="C119" s="10" t="s">
        <v>65</v>
      </c>
      <c r="D119" s="10" t="s">
        <v>106</v>
      </c>
      <c r="E119" s="10" t="s">
        <v>15</v>
      </c>
      <c r="F119" s="11" t="s">
        <v>134</v>
      </c>
      <c r="G119" s="35">
        <v>600.66</v>
      </c>
      <c r="H119" s="42" t="s">
        <v>378</v>
      </c>
      <c r="I119" s="43" t="s">
        <v>378</v>
      </c>
      <c r="J119" s="42" t="s">
        <v>378</v>
      </c>
    </row>
    <row r="120" spans="1:10">
      <c r="A120" s="12">
        <v>41309</v>
      </c>
      <c r="B120" s="10" t="s">
        <v>25</v>
      </c>
      <c r="C120" s="10" t="s">
        <v>65</v>
      </c>
      <c r="D120" s="10" t="s">
        <v>103</v>
      </c>
      <c r="E120" s="10" t="s">
        <v>15</v>
      </c>
      <c r="F120" s="11" t="s">
        <v>122</v>
      </c>
      <c r="G120" s="35">
        <v>822.38</v>
      </c>
      <c r="H120" s="42" t="s">
        <v>378</v>
      </c>
      <c r="I120" s="43" t="s">
        <v>378</v>
      </c>
      <c r="J120" s="42" t="s">
        <v>378</v>
      </c>
    </row>
    <row r="121" spans="1:10">
      <c r="A121" s="12">
        <v>41332</v>
      </c>
      <c r="B121" s="10" t="s">
        <v>27</v>
      </c>
      <c r="C121" s="10" t="s">
        <v>65</v>
      </c>
      <c r="D121" s="10" t="s">
        <v>111</v>
      </c>
      <c r="E121" s="10" t="s">
        <v>15</v>
      </c>
      <c r="F121" s="11" t="s">
        <v>134</v>
      </c>
      <c r="G121" s="35">
        <v>97.41</v>
      </c>
      <c r="H121" s="42" t="s">
        <v>378</v>
      </c>
      <c r="I121" s="43" t="s">
        <v>378</v>
      </c>
      <c r="J121" s="42" t="s">
        <v>378</v>
      </c>
    </row>
    <row r="122" spans="1:10">
      <c r="A122" s="12">
        <v>41332</v>
      </c>
      <c r="B122" s="10" t="s">
        <v>30</v>
      </c>
      <c r="C122" s="10" t="s">
        <v>11</v>
      </c>
      <c r="D122" s="10" t="s">
        <v>156</v>
      </c>
      <c r="E122" s="10" t="s">
        <v>15</v>
      </c>
      <c r="F122" s="11" t="s">
        <v>157</v>
      </c>
      <c r="G122" s="32" t="s">
        <v>378</v>
      </c>
      <c r="H122" s="42" t="s">
        <v>378</v>
      </c>
      <c r="I122" s="43">
        <v>29.15</v>
      </c>
      <c r="J122" s="42" t="s">
        <v>378</v>
      </c>
    </row>
    <row r="123" spans="1:10">
      <c r="A123" s="12">
        <v>41337</v>
      </c>
      <c r="B123" s="10" t="s">
        <v>94</v>
      </c>
      <c r="C123" s="10" t="s">
        <v>65</v>
      </c>
      <c r="D123" s="10" t="s">
        <v>124</v>
      </c>
      <c r="E123" s="10" t="s">
        <v>15</v>
      </c>
      <c r="F123" s="11" t="s">
        <v>123</v>
      </c>
      <c r="G123" s="35">
        <v>68.930000000000007</v>
      </c>
      <c r="H123" s="42" t="s">
        <v>378</v>
      </c>
      <c r="I123" s="43" t="s">
        <v>378</v>
      </c>
      <c r="J123" s="42" t="s">
        <v>378</v>
      </c>
    </row>
    <row r="124" spans="1:10">
      <c r="A124" s="12">
        <v>41346</v>
      </c>
      <c r="B124" s="10" t="s">
        <v>56</v>
      </c>
      <c r="C124" s="10" t="s">
        <v>11</v>
      </c>
      <c r="D124" s="10" t="s">
        <v>33</v>
      </c>
      <c r="E124" s="10" t="s">
        <v>15</v>
      </c>
      <c r="F124" s="11" t="s">
        <v>125</v>
      </c>
      <c r="G124" s="35" t="s">
        <v>378</v>
      </c>
      <c r="H124" s="42" t="s">
        <v>378</v>
      </c>
      <c r="I124" s="43">
        <v>50.48</v>
      </c>
      <c r="J124" s="42" t="s">
        <v>378</v>
      </c>
    </row>
    <row r="125" spans="1:10">
      <c r="A125" s="12">
        <v>41377</v>
      </c>
      <c r="B125" s="10" t="s">
        <v>59</v>
      </c>
      <c r="C125" s="10" t="s">
        <v>11</v>
      </c>
      <c r="D125" s="10" t="s">
        <v>162</v>
      </c>
      <c r="E125" s="10" t="s">
        <v>15</v>
      </c>
      <c r="F125" s="11" t="s">
        <v>161</v>
      </c>
      <c r="G125" s="35" t="s">
        <v>378</v>
      </c>
      <c r="H125" s="42" t="s">
        <v>378</v>
      </c>
      <c r="I125" s="43">
        <v>14.49</v>
      </c>
      <c r="J125" s="42" t="s">
        <v>378</v>
      </c>
    </row>
    <row r="126" spans="1:10">
      <c r="A126" s="12">
        <v>41381</v>
      </c>
      <c r="B126" s="10" t="s">
        <v>60</v>
      </c>
      <c r="C126" s="10" t="s">
        <v>11</v>
      </c>
      <c r="D126" s="10" t="s">
        <v>167</v>
      </c>
      <c r="E126" s="10" t="s">
        <v>15</v>
      </c>
      <c r="F126" s="11" t="s">
        <v>168</v>
      </c>
      <c r="G126" s="35" t="s">
        <v>378</v>
      </c>
      <c r="H126" s="42" t="s">
        <v>378</v>
      </c>
      <c r="I126" s="43">
        <v>608.09</v>
      </c>
      <c r="J126" s="42" t="s">
        <v>378</v>
      </c>
    </row>
    <row r="127" spans="1:10">
      <c r="A127" s="12">
        <v>41386</v>
      </c>
      <c r="B127" s="10" t="s">
        <v>60</v>
      </c>
      <c r="C127" s="10" t="s">
        <v>11</v>
      </c>
      <c r="D127" s="10" t="s">
        <v>15</v>
      </c>
      <c r="E127" s="10" t="s">
        <v>15</v>
      </c>
      <c r="F127" s="46" t="s">
        <v>327</v>
      </c>
      <c r="G127" s="35" t="s">
        <v>378</v>
      </c>
      <c r="H127" s="42" t="s">
        <v>378</v>
      </c>
      <c r="I127" s="43">
        <v>57.42</v>
      </c>
      <c r="J127" s="42" t="s">
        <v>378</v>
      </c>
    </row>
    <row r="128" spans="1:10">
      <c r="A128" s="12">
        <v>41471</v>
      </c>
      <c r="B128" s="10" t="s">
        <v>32</v>
      </c>
      <c r="C128" s="10" t="s">
        <v>11</v>
      </c>
      <c r="D128" s="10" t="s">
        <v>33</v>
      </c>
      <c r="E128" s="10" t="s">
        <v>15</v>
      </c>
      <c r="F128" s="11" t="s">
        <v>119</v>
      </c>
      <c r="G128" s="35" t="s">
        <v>378</v>
      </c>
      <c r="H128" s="42" t="s">
        <v>378</v>
      </c>
      <c r="I128" s="43">
        <v>6.88</v>
      </c>
      <c r="J128" s="42" t="s">
        <v>378</v>
      </c>
    </row>
    <row r="129" spans="1:10">
      <c r="A129" s="12">
        <v>41471</v>
      </c>
      <c r="B129" s="10" t="s">
        <v>34</v>
      </c>
      <c r="C129" s="10" t="s">
        <v>11</v>
      </c>
      <c r="D129" s="10" t="s">
        <v>35</v>
      </c>
      <c r="E129" s="10" t="s">
        <v>15</v>
      </c>
      <c r="F129" s="11" t="s">
        <v>119</v>
      </c>
      <c r="G129" s="35" t="s">
        <v>378</v>
      </c>
      <c r="H129" s="42" t="s">
        <v>378</v>
      </c>
      <c r="I129" s="43">
        <v>44.84</v>
      </c>
      <c r="J129" s="42" t="s">
        <v>378</v>
      </c>
    </row>
    <row r="130" spans="1:10">
      <c r="A130" s="12">
        <v>41471</v>
      </c>
      <c r="B130" s="10" t="s">
        <v>36</v>
      </c>
      <c r="C130" s="10" t="s">
        <v>11</v>
      </c>
      <c r="D130" s="10" t="s">
        <v>37</v>
      </c>
      <c r="E130" s="10" t="s">
        <v>15</v>
      </c>
      <c r="F130" s="11" t="s">
        <v>119</v>
      </c>
      <c r="G130" s="35" t="s">
        <v>378</v>
      </c>
      <c r="H130" s="42" t="s">
        <v>378</v>
      </c>
      <c r="I130" s="43">
        <v>160.9</v>
      </c>
      <c r="J130" s="42" t="s">
        <v>378</v>
      </c>
    </row>
    <row r="131" spans="1:10">
      <c r="A131" s="12">
        <v>41472</v>
      </c>
      <c r="B131" s="10" t="s">
        <v>45</v>
      </c>
      <c r="C131" s="10" t="s">
        <v>65</v>
      </c>
      <c r="D131" s="10" t="s">
        <v>85</v>
      </c>
      <c r="E131" s="10" t="s">
        <v>15</v>
      </c>
      <c r="F131" s="11" t="s">
        <v>87</v>
      </c>
      <c r="G131" s="35">
        <v>29.33</v>
      </c>
      <c r="H131" s="42" t="s">
        <v>378</v>
      </c>
      <c r="I131" s="43" t="s">
        <v>378</v>
      </c>
      <c r="J131" s="42" t="s">
        <v>378</v>
      </c>
    </row>
    <row r="132" spans="1:10">
      <c r="A132" s="12">
        <v>41527</v>
      </c>
      <c r="B132" s="10" t="s">
        <v>204</v>
      </c>
      <c r="C132" s="10" t="s">
        <v>11</v>
      </c>
      <c r="D132" s="10" t="s">
        <v>15</v>
      </c>
      <c r="E132" s="10" t="s">
        <v>15</v>
      </c>
      <c r="F132" s="11" t="s">
        <v>215</v>
      </c>
      <c r="G132" s="35" t="s">
        <v>378</v>
      </c>
      <c r="H132" s="42" t="s">
        <v>378</v>
      </c>
      <c r="I132" s="43">
        <v>338.65</v>
      </c>
      <c r="J132" s="42" t="s">
        <v>378</v>
      </c>
    </row>
    <row r="133" spans="1:10">
      <c r="A133" s="12">
        <v>41527</v>
      </c>
      <c r="B133" s="10" t="s">
        <v>205</v>
      </c>
      <c r="C133" s="10" t="s">
        <v>11</v>
      </c>
      <c r="D133" s="10" t="s">
        <v>33</v>
      </c>
      <c r="E133" s="10" t="s">
        <v>15</v>
      </c>
      <c r="F133" s="11" t="s">
        <v>216</v>
      </c>
      <c r="G133" s="35" t="s">
        <v>378</v>
      </c>
      <c r="H133" s="42" t="s">
        <v>378</v>
      </c>
      <c r="I133" s="43">
        <v>12.49</v>
      </c>
      <c r="J133" s="42" t="s">
        <v>378</v>
      </c>
    </row>
    <row r="134" spans="1:10">
      <c r="A134" s="12">
        <v>41541</v>
      </c>
      <c r="B134" s="10" t="s">
        <v>223</v>
      </c>
      <c r="C134" s="10" t="s">
        <v>11</v>
      </c>
      <c r="D134" s="10" t="s">
        <v>235</v>
      </c>
      <c r="E134" s="10" t="s">
        <v>15</v>
      </c>
      <c r="F134" s="11" t="s">
        <v>224</v>
      </c>
      <c r="G134" s="35" t="s">
        <v>378</v>
      </c>
      <c r="H134" s="42" t="s">
        <v>378</v>
      </c>
      <c r="I134" s="43">
        <v>69.95</v>
      </c>
      <c r="J134" s="42" t="s">
        <v>378</v>
      </c>
    </row>
    <row r="135" spans="1:10">
      <c r="A135" s="12">
        <v>41558</v>
      </c>
      <c r="B135" s="10" t="s">
        <v>223</v>
      </c>
      <c r="C135" s="10" t="s">
        <v>11</v>
      </c>
      <c r="D135" s="10" t="s">
        <v>234</v>
      </c>
      <c r="E135" s="10" t="s">
        <v>15</v>
      </c>
      <c r="F135" s="11" t="s">
        <v>236</v>
      </c>
      <c r="G135" s="35" t="s">
        <v>378</v>
      </c>
      <c r="H135" s="42" t="s">
        <v>378</v>
      </c>
      <c r="I135" s="43">
        <v>188.08</v>
      </c>
      <c r="J135" s="42" t="s">
        <v>378</v>
      </c>
    </row>
    <row r="136" spans="1:10">
      <c r="A136" s="47">
        <v>41598</v>
      </c>
      <c r="B136" s="48" t="s">
        <v>289</v>
      </c>
      <c r="C136" s="10" t="s">
        <v>11</v>
      </c>
      <c r="D136" s="10" t="s">
        <v>304</v>
      </c>
      <c r="E136" s="10" t="s">
        <v>15</v>
      </c>
      <c r="F136" s="11" t="s">
        <v>303</v>
      </c>
      <c r="G136" s="35" t="s">
        <v>378</v>
      </c>
      <c r="H136" s="43" t="s">
        <v>378</v>
      </c>
      <c r="I136" s="43">
        <v>33.340000000000003</v>
      </c>
      <c r="J136" s="43" t="s">
        <v>378</v>
      </c>
    </row>
    <row r="137" spans="1:10">
      <c r="A137" s="12">
        <v>41570</v>
      </c>
      <c r="B137" s="10" t="s">
        <v>242</v>
      </c>
      <c r="C137" s="10" t="s">
        <v>65</v>
      </c>
      <c r="D137" s="10" t="s">
        <v>255</v>
      </c>
      <c r="E137" s="10" t="s">
        <v>254</v>
      </c>
      <c r="F137" s="11" t="s">
        <v>246</v>
      </c>
      <c r="G137" s="35">
        <v>471.41</v>
      </c>
      <c r="H137" s="42" t="s">
        <v>378</v>
      </c>
      <c r="I137" s="43" t="s">
        <v>378</v>
      </c>
      <c r="J137" s="42" t="s">
        <v>378</v>
      </c>
    </row>
    <row r="138" spans="1:10">
      <c r="A138" s="12">
        <v>41288</v>
      </c>
      <c r="B138" s="10" t="s">
        <v>16</v>
      </c>
      <c r="C138" s="10" t="s">
        <v>65</v>
      </c>
      <c r="D138" s="10" t="s">
        <v>67</v>
      </c>
      <c r="E138" s="10" t="s">
        <v>172</v>
      </c>
      <c r="F138" s="11" t="s">
        <v>14</v>
      </c>
      <c r="G138" s="35">
        <v>862.32</v>
      </c>
      <c r="H138" s="42" t="s">
        <v>378</v>
      </c>
      <c r="I138" s="43" t="s">
        <v>378</v>
      </c>
      <c r="J138" s="42" t="s">
        <v>378</v>
      </c>
    </row>
    <row r="139" spans="1:10">
      <c r="A139" s="12">
        <v>41306</v>
      </c>
      <c r="B139" s="10" t="s">
        <v>20</v>
      </c>
      <c r="C139" s="10" t="s">
        <v>65</v>
      </c>
      <c r="D139" s="10" t="s">
        <v>68</v>
      </c>
      <c r="E139" s="10" t="s">
        <v>172</v>
      </c>
      <c r="F139" s="11" t="s">
        <v>14</v>
      </c>
      <c r="G139" s="35">
        <v>862.32</v>
      </c>
      <c r="H139" s="42" t="s">
        <v>378</v>
      </c>
      <c r="I139" s="43" t="s">
        <v>378</v>
      </c>
      <c r="J139" s="42" t="s">
        <v>378</v>
      </c>
    </row>
    <row r="140" spans="1:10">
      <c r="A140" s="12">
        <v>41309</v>
      </c>
      <c r="B140" s="10" t="s">
        <v>21</v>
      </c>
      <c r="C140" s="10" t="s">
        <v>65</v>
      </c>
      <c r="D140" s="10" t="s">
        <v>104</v>
      </c>
      <c r="E140" s="10" t="s">
        <v>172</v>
      </c>
      <c r="F140" s="11" t="s">
        <v>153</v>
      </c>
      <c r="G140" s="35">
        <v>60.21</v>
      </c>
      <c r="H140" s="42" t="s">
        <v>378</v>
      </c>
      <c r="I140" s="43" t="s">
        <v>378</v>
      </c>
      <c r="J140" s="42" t="s">
        <v>378</v>
      </c>
    </row>
    <row r="141" spans="1:10">
      <c r="A141" s="12">
        <v>41334</v>
      </c>
      <c r="B141" s="10" t="s">
        <v>92</v>
      </c>
      <c r="C141" s="10" t="s">
        <v>65</v>
      </c>
      <c r="D141" s="10" t="s">
        <v>107</v>
      </c>
      <c r="E141" s="10" t="s">
        <v>172</v>
      </c>
      <c r="F141" s="11" t="s">
        <v>14</v>
      </c>
      <c r="G141" s="35">
        <v>862.32</v>
      </c>
      <c r="H141" s="42" t="s">
        <v>378</v>
      </c>
      <c r="I141" s="43" t="s">
        <v>378</v>
      </c>
      <c r="J141" s="42" t="s">
        <v>378</v>
      </c>
    </row>
    <row r="142" spans="1:10">
      <c r="A142" s="12">
        <v>41334</v>
      </c>
      <c r="B142" s="10" t="s">
        <v>93</v>
      </c>
      <c r="C142" s="10" t="s">
        <v>65</v>
      </c>
      <c r="D142" s="10" t="s">
        <v>112</v>
      </c>
      <c r="E142" s="10" t="s">
        <v>172</v>
      </c>
      <c r="F142" s="11" t="s">
        <v>14</v>
      </c>
      <c r="G142" s="35">
        <v>1454.01</v>
      </c>
      <c r="H142" s="42" t="s">
        <v>378</v>
      </c>
      <c r="I142" s="43" t="s">
        <v>378</v>
      </c>
      <c r="J142" s="42" t="s">
        <v>378</v>
      </c>
    </row>
    <row r="143" spans="1:10">
      <c r="A143" s="12">
        <v>41366</v>
      </c>
      <c r="B143" s="10" t="s">
        <v>95</v>
      </c>
      <c r="C143" s="10" t="s">
        <v>65</v>
      </c>
      <c r="D143" s="10" t="s">
        <v>109</v>
      </c>
      <c r="E143" s="10" t="s">
        <v>172</v>
      </c>
      <c r="F143" s="11" t="s">
        <v>14</v>
      </c>
      <c r="G143" s="35">
        <v>862.32</v>
      </c>
      <c r="H143" s="42" t="s">
        <v>378</v>
      </c>
      <c r="I143" s="43" t="s">
        <v>378</v>
      </c>
      <c r="J143" s="42" t="s">
        <v>378</v>
      </c>
    </row>
    <row r="144" spans="1:10">
      <c r="A144" s="12">
        <v>41418</v>
      </c>
      <c r="B144" s="10" t="s">
        <v>62</v>
      </c>
      <c r="C144" s="10" t="s">
        <v>65</v>
      </c>
      <c r="D144" s="10" t="s">
        <v>116</v>
      </c>
      <c r="E144" s="10" t="s">
        <v>172</v>
      </c>
      <c r="F144" s="11" t="s">
        <v>154</v>
      </c>
      <c r="G144" s="35">
        <v>37.51</v>
      </c>
      <c r="H144" s="42" t="s">
        <v>378</v>
      </c>
      <c r="I144" s="43" t="s">
        <v>378</v>
      </c>
      <c r="J144" s="42" t="s">
        <v>378</v>
      </c>
    </row>
    <row r="145" spans="1:10">
      <c r="A145" s="12">
        <v>41423</v>
      </c>
      <c r="B145" s="10" t="s">
        <v>63</v>
      </c>
      <c r="C145" s="10" t="s">
        <v>65</v>
      </c>
      <c r="D145" s="10" t="s">
        <v>117</v>
      </c>
      <c r="E145" s="10" t="s">
        <v>172</v>
      </c>
      <c r="F145" s="11" t="s">
        <v>14</v>
      </c>
      <c r="G145" s="35">
        <v>891</v>
      </c>
      <c r="H145" s="42" t="s">
        <v>378</v>
      </c>
      <c r="I145" s="43" t="s">
        <v>378</v>
      </c>
      <c r="J145" s="42" t="s">
        <v>378</v>
      </c>
    </row>
    <row r="146" spans="1:10">
      <c r="A146" s="12">
        <v>41459</v>
      </c>
      <c r="B146" s="10" t="s">
        <v>40</v>
      </c>
      <c r="C146" s="10" t="s">
        <v>65</v>
      </c>
      <c r="D146" s="10" t="s">
        <v>116</v>
      </c>
      <c r="E146" s="10" t="s">
        <v>172</v>
      </c>
      <c r="F146" s="11" t="s">
        <v>141</v>
      </c>
      <c r="G146" s="35">
        <v>15.6</v>
      </c>
      <c r="H146" s="42" t="s">
        <v>378</v>
      </c>
      <c r="I146" s="43" t="s">
        <v>378</v>
      </c>
      <c r="J146" s="42" t="s">
        <v>378</v>
      </c>
    </row>
    <row r="147" spans="1:10">
      <c r="A147" s="12">
        <v>41459</v>
      </c>
      <c r="B147" s="10" t="s">
        <v>39</v>
      </c>
      <c r="C147" s="10" t="s">
        <v>65</v>
      </c>
      <c r="D147" s="10" t="s">
        <v>86</v>
      </c>
      <c r="E147" s="10" t="s">
        <v>172</v>
      </c>
      <c r="F147" s="11" t="s">
        <v>14</v>
      </c>
      <c r="G147" s="35">
        <v>1782.11</v>
      </c>
      <c r="H147" s="42" t="s">
        <v>378</v>
      </c>
      <c r="I147" s="43" t="s">
        <v>378</v>
      </c>
      <c r="J147" s="42" t="s">
        <v>378</v>
      </c>
    </row>
    <row r="148" spans="1:10">
      <c r="A148" s="12">
        <v>41493</v>
      </c>
      <c r="B148" s="10" t="s">
        <v>145</v>
      </c>
      <c r="C148" s="10" t="s">
        <v>65</v>
      </c>
      <c r="D148" s="10" t="s">
        <v>149</v>
      </c>
      <c r="E148" s="10" t="s">
        <v>172</v>
      </c>
      <c r="F148" s="11" t="s">
        <v>14</v>
      </c>
      <c r="G148" s="35">
        <v>891</v>
      </c>
      <c r="H148" s="42" t="s">
        <v>378</v>
      </c>
      <c r="I148" s="43" t="s">
        <v>378</v>
      </c>
      <c r="J148" s="42" t="s">
        <v>378</v>
      </c>
    </row>
    <row r="149" spans="1:10">
      <c r="A149" s="12">
        <v>41506</v>
      </c>
      <c r="B149" s="10" t="s">
        <v>152</v>
      </c>
      <c r="C149" s="10" t="s">
        <v>11</v>
      </c>
      <c r="D149" s="10" t="s">
        <v>104</v>
      </c>
      <c r="E149" s="10" t="s">
        <v>172</v>
      </c>
      <c r="F149" s="11" t="s">
        <v>363</v>
      </c>
      <c r="G149" s="35" t="s">
        <v>378</v>
      </c>
      <c r="H149" s="42" t="s">
        <v>378</v>
      </c>
      <c r="I149" s="43">
        <v>166.57</v>
      </c>
      <c r="J149" s="42" t="s">
        <v>378</v>
      </c>
    </row>
    <row r="150" spans="1:10">
      <c r="A150" s="12">
        <v>41509</v>
      </c>
      <c r="B150" s="10" t="s">
        <v>146</v>
      </c>
      <c r="C150" s="10" t="s">
        <v>65</v>
      </c>
      <c r="D150" s="10" t="s">
        <v>151</v>
      </c>
      <c r="E150" s="10" t="s">
        <v>172</v>
      </c>
      <c r="F150" s="11" t="s">
        <v>192</v>
      </c>
      <c r="G150" s="35">
        <v>313.06</v>
      </c>
      <c r="H150" s="42" t="s">
        <v>378</v>
      </c>
      <c r="I150" s="43" t="s">
        <v>378</v>
      </c>
      <c r="J150" s="42" t="s">
        <v>378</v>
      </c>
    </row>
    <row r="151" spans="1:10">
      <c r="A151" s="12">
        <v>41528</v>
      </c>
      <c r="B151" s="10" t="s">
        <v>202</v>
      </c>
      <c r="C151" s="10" t="s">
        <v>65</v>
      </c>
      <c r="D151" s="10" t="s">
        <v>209</v>
      </c>
      <c r="E151" s="10" t="s">
        <v>172</v>
      </c>
      <c r="F151" s="11" t="s">
        <v>219</v>
      </c>
      <c r="G151" s="35">
        <v>891.05</v>
      </c>
      <c r="H151" s="42" t="s">
        <v>378</v>
      </c>
      <c r="I151" s="43" t="s">
        <v>378</v>
      </c>
      <c r="J151" s="42" t="s">
        <v>378</v>
      </c>
    </row>
    <row r="152" spans="1:10">
      <c r="A152" s="12">
        <v>41543</v>
      </c>
      <c r="B152" s="10" t="s">
        <v>152</v>
      </c>
      <c r="C152" s="10" t="s">
        <v>11</v>
      </c>
      <c r="D152" s="10" t="s">
        <v>104</v>
      </c>
      <c r="E152" s="10" t="s">
        <v>172</v>
      </c>
      <c r="F152" s="11" t="s">
        <v>14</v>
      </c>
      <c r="G152" s="35" t="s">
        <v>378</v>
      </c>
      <c r="H152" s="42" t="s">
        <v>378</v>
      </c>
      <c r="I152" s="43">
        <v>68.47</v>
      </c>
      <c r="J152" s="42" t="s">
        <v>378</v>
      </c>
    </row>
    <row r="153" spans="1:10">
      <c r="A153" s="12">
        <v>41543</v>
      </c>
      <c r="B153" s="10" t="s">
        <v>152</v>
      </c>
      <c r="C153" s="10" t="s">
        <v>11</v>
      </c>
      <c r="D153" s="10" t="s">
        <v>104</v>
      </c>
      <c r="E153" s="10" t="s">
        <v>172</v>
      </c>
      <c r="F153" s="11" t="s">
        <v>14</v>
      </c>
      <c r="G153" s="35" t="s">
        <v>378</v>
      </c>
      <c r="H153" s="42" t="s">
        <v>378</v>
      </c>
      <c r="I153" s="43">
        <v>92.35</v>
      </c>
      <c r="J153" s="42" t="s">
        <v>378</v>
      </c>
    </row>
    <row r="154" spans="1:10">
      <c r="A154" s="12">
        <v>41562</v>
      </c>
      <c r="B154" s="10" t="s">
        <v>230</v>
      </c>
      <c r="C154" s="10" t="s">
        <v>65</v>
      </c>
      <c r="D154" s="10" t="s">
        <v>231</v>
      </c>
      <c r="E154" s="10" t="s">
        <v>172</v>
      </c>
      <c r="F154" s="11" t="s">
        <v>14</v>
      </c>
      <c r="G154" s="35">
        <v>891.05</v>
      </c>
      <c r="H154" s="42" t="s">
        <v>378</v>
      </c>
      <c r="I154" s="43" t="s">
        <v>378</v>
      </c>
      <c r="J154" s="42" t="s">
        <v>378</v>
      </c>
    </row>
    <row r="155" spans="1:10">
      <c r="A155" s="12">
        <v>41575</v>
      </c>
      <c r="B155" s="10" t="s">
        <v>152</v>
      </c>
      <c r="C155" s="10" t="s">
        <v>11</v>
      </c>
      <c r="D155" s="10" t="s">
        <v>104</v>
      </c>
      <c r="E155" s="10" t="s">
        <v>172</v>
      </c>
      <c r="F155" s="11" t="s">
        <v>14</v>
      </c>
      <c r="G155" s="35" t="s">
        <v>378</v>
      </c>
      <c r="H155" s="42" t="s">
        <v>378</v>
      </c>
      <c r="I155" s="43">
        <v>76.760000000000005</v>
      </c>
      <c r="J155" s="42" t="s">
        <v>378</v>
      </c>
    </row>
    <row r="156" spans="1:10">
      <c r="A156" s="12">
        <v>41575</v>
      </c>
      <c r="B156" s="10" t="s">
        <v>152</v>
      </c>
      <c r="C156" s="10" t="s">
        <v>11</v>
      </c>
      <c r="D156" s="10" t="s">
        <v>104</v>
      </c>
      <c r="E156" s="10" t="s">
        <v>172</v>
      </c>
      <c r="F156" s="11" t="s">
        <v>14</v>
      </c>
      <c r="G156" s="35" t="s">
        <v>378</v>
      </c>
      <c r="H156" s="42" t="s">
        <v>378</v>
      </c>
      <c r="I156" s="43">
        <v>32.299999999999997</v>
      </c>
      <c r="J156" s="42" t="s">
        <v>378</v>
      </c>
    </row>
    <row r="157" spans="1:10">
      <c r="A157" s="12">
        <v>41585</v>
      </c>
      <c r="B157" s="10" t="s">
        <v>266</v>
      </c>
      <c r="C157" s="10" t="s">
        <v>65</v>
      </c>
      <c r="D157" s="10" t="s">
        <v>326</v>
      </c>
      <c r="E157" s="10" t="s">
        <v>172</v>
      </c>
      <c r="F157" s="11" t="s">
        <v>293</v>
      </c>
      <c r="G157" s="35">
        <v>891.05</v>
      </c>
      <c r="H157" s="42" t="s">
        <v>378</v>
      </c>
      <c r="I157" s="43" t="s">
        <v>378</v>
      </c>
      <c r="J157" s="43" t="s">
        <v>378</v>
      </c>
    </row>
    <row r="158" spans="1:10">
      <c r="A158" s="47">
        <v>41604</v>
      </c>
      <c r="B158" s="48" t="s">
        <v>290</v>
      </c>
      <c r="C158" s="10" t="s">
        <v>11</v>
      </c>
      <c r="D158" s="10" t="s">
        <v>104</v>
      </c>
      <c r="E158" s="10" t="s">
        <v>172</v>
      </c>
      <c r="F158" s="11" t="s">
        <v>14</v>
      </c>
      <c r="G158" s="35" t="s">
        <v>378</v>
      </c>
      <c r="H158" s="43" t="s">
        <v>378</v>
      </c>
      <c r="I158" s="43">
        <v>76.760000000000005</v>
      </c>
      <c r="J158" s="43" t="s">
        <v>378</v>
      </c>
    </row>
    <row r="159" spans="1:10">
      <c r="A159" s="47">
        <v>41604</v>
      </c>
      <c r="B159" s="48" t="s">
        <v>290</v>
      </c>
      <c r="C159" s="10" t="s">
        <v>11</v>
      </c>
      <c r="D159" s="10" t="s">
        <v>104</v>
      </c>
      <c r="E159" s="10" t="s">
        <v>172</v>
      </c>
      <c r="F159" s="11" t="s">
        <v>14</v>
      </c>
      <c r="G159" s="35" t="s">
        <v>378</v>
      </c>
      <c r="H159" s="43" t="s">
        <v>378</v>
      </c>
      <c r="I159" s="43">
        <v>30.48</v>
      </c>
      <c r="J159" s="43" t="s">
        <v>378</v>
      </c>
    </row>
    <row r="160" spans="1:10">
      <c r="A160" s="12">
        <v>41612</v>
      </c>
      <c r="B160" s="10" t="s">
        <v>306</v>
      </c>
      <c r="C160" s="10" t="s">
        <v>65</v>
      </c>
      <c r="D160" s="10" t="s">
        <v>307</v>
      </c>
      <c r="E160" s="10" t="s">
        <v>172</v>
      </c>
      <c r="F160" s="11" t="s">
        <v>14</v>
      </c>
      <c r="G160" s="35">
        <v>891.05</v>
      </c>
      <c r="H160" s="42" t="s">
        <v>378</v>
      </c>
      <c r="I160" s="43" t="s">
        <v>378</v>
      </c>
      <c r="J160" s="42" t="s">
        <v>378</v>
      </c>
    </row>
    <row r="161" spans="1:10">
      <c r="A161" s="12">
        <v>41327</v>
      </c>
      <c r="B161" s="10" t="s">
        <v>6</v>
      </c>
      <c r="C161" s="10" t="s">
        <v>65</v>
      </c>
      <c r="D161" s="10" t="s">
        <v>81</v>
      </c>
      <c r="E161" s="10" t="s">
        <v>73</v>
      </c>
      <c r="F161" s="11" t="s">
        <v>14</v>
      </c>
      <c r="G161" s="35" t="s">
        <v>378</v>
      </c>
      <c r="H161" s="42">
        <v>11361.4</v>
      </c>
      <c r="I161" s="43" t="s">
        <v>378</v>
      </c>
      <c r="J161" s="42" t="s">
        <v>378</v>
      </c>
    </row>
    <row r="162" spans="1:10">
      <c r="A162" s="12">
        <v>41341</v>
      </c>
      <c r="B162" s="10" t="s">
        <v>6</v>
      </c>
      <c r="C162" s="10" t="s">
        <v>65</v>
      </c>
      <c r="D162" s="10" t="s">
        <v>81</v>
      </c>
      <c r="E162" s="10" t="s">
        <v>73</v>
      </c>
      <c r="F162" s="11" t="s">
        <v>14</v>
      </c>
      <c r="G162" s="35" t="s">
        <v>378</v>
      </c>
      <c r="H162" s="42">
        <v>9102.19</v>
      </c>
      <c r="I162" s="43" t="s">
        <v>378</v>
      </c>
      <c r="J162" s="42" t="s">
        <v>378</v>
      </c>
    </row>
    <row r="163" spans="1:10">
      <c r="A163" s="12">
        <v>41354</v>
      </c>
      <c r="B163" s="10" t="s">
        <v>6</v>
      </c>
      <c r="C163" s="10" t="s">
        <v>65</v>
      </c>
      <c r="D163" s="10" t="s">
        <v>81</v>
      </c>
      <c r="E163" s="10" t="s">
        <v>73</v>
      </c>
      <c r="F163" s="11" t="s">
        <v>14</v>
      </c>
      <c r="G163" s="35" t="s">
        <v>378</v>
      </c>
      <c r="H163" s="42">
        <v>11514.07</v>
      </c>
      <c r="I163" s="43" t="s">
        <v>378</v>
      </c>
      <c r="J163" s="42" t="s">
        <v>378</v>
      </c>
    </row>
    <row r="164" spans="1:10">
      <c r="A164" s="12">
        <v>41403</v>
      </c>
      <c r="B164" s="10" t="s">
        <v>6</v>
      </c>
      <c r="C164" s="10" t="s">
        <v>65</v>
      </c>
      <c r="D164" s="10" t="s">
        <v>81</v>
      </c>
      <c r="E164" s="10" t="s">
        <v>73</v>
      </c>
      <c r="F164" s="11" t="s">
        <v>14</v>
      </c>
      <c r="G164" s="35" t="s">
        <v>378</v>
      </c>
      <c r="H164" s="42">
        <v>12445.21</v>
      </c>
      <c r="I164" s="43" t="s">
        <v>378</v>
      </c>
      <c r="J164" s="42" t="s">
        <v>378</v>
      </c>
    </row>
    <row r="165" spans="1:10">
      <c r="A165" s="12">
        <v>41451</v>
      </c>
      <c r="B165" s="10" t="s">
        <v>6</v>
      </c>
      <c r="C165" s="10" t="s">
        <v>65</v>
      </c>
      <c r="D165" s="10" t="s">
        <v>81</v>
      </c>
      <c r="E165" s="10" t="s">
        <v>73</v>
      </c>
      <c r="F165" s="11" t="s">
        <v>14</v>
      </c>
      <c r="G165" s="35" t="s">
        <v>378</v>
      </c>
      <c r="H165" s="42">
        <v>12077.76</v>
      </c>
      <c r="I165" s="43" t="s">
        <v>378</v>
      </c>
      <c r="J165" s="42" t="s">
        <v>378</v>
      </c>
    </row>
    <row r="166" spans="1:10">
      <c r="A166" s="12">
        <v>41452</v>
      </c>
      <c r="B166" s="10" t="s">
        <v>6</v>
      </c>
      <c r="C166" s="10" t="s">
        <v>65</v>
      </c>
      <c r="D166" s="10" t="s">
        <v>81</v>
      </c>
      <c r="E166" s="10" t="s">
        <v>73</v>
      </c>
      <c r="F166" s="11" t="s">
        <v>14</v>
      </c>
      <c r="G166" s="35" t="s">
        <v>378</v>
      </c>
      <c r="H166" s="42">
        <v>12108.83</v>
      </c>
      <c r="I166" s="43" t="s">
        <v>378</v>
      </c>
      <c r="J166" s="42" t="s">
        <v>378</v>
      </c>
    </row>
    <row r="167" spans="1:10">
      <c r="A167" s="12">
        <v>41491</v>
      </c>
      <c r="B167" s="10" t="s">
        <v>6</v>
      </c>
      <c r="C167" s="10" t="s">
        <v>65</v>
      </c>
      <c r="D167" s="10" t="s">
        <v>148</v>
      </c>
      <c r="E167" s="10" t="s">
        <v>73</v>
      </c>
      <c r="F167" s="11" t="s">
        <v>14</v>
      </c>
      <c r="G167" s="35" t="s">
        <v>378</v>
      </c>
      <c r="H167" s="42">
        <v>23500.55</v>
      </c>
      <c r="I167" s="43" t="s">
        <v>378</v>
      </c>
      <c r="J167" s="42" t="s">
        <v>378</v>
      </c>
    </row>
    <row r="168" spans="1:10">
      <c r="A168" s="12">
        <v>41513</v>
      </c>
      <c r="B168" s="10" t="s">
        <v>6</v>
      </c>
      <c r="C168" s="10" t="s">
        <v>65</v>
      </c>
      <c r="D168" s="10" t="s">
        <v>81</v>
      </c>
      <c r="E168" s="10" t="s">
        <v>73</v>
      </c>
      <c r="F168" s="11" t="s">
        <v>14</v>
      </c>
      <c r="G168" s="35" t="s">
        <v>378</v>
      </c>
      <c r="H168" s="42">
        <v>11748.22</v>
      </c>
      <c r="I168" s="43" t="s">
        <v>378</v>
      </c>
      <c r="J168" s="42" t="s">
        <v>378</v>
      </c>
    </row>
    <row r="169" spans="1:10">
      <c r="A169" s="12">
        <v>41544</v>
      </c>
      <c r="B169" s="10" t="s">
        <v>222</v>
      </c>
      <c r="C169" s="10" t="s">
        <v>65</v>
      </c>
      <c r="D169" s="10" t="s">
        <v>81</v>
      </c>
      <c r="E169" s="10" t="s">
        <v>73</v>
      </c>
      <c r="F169" s="11" t="s">
        <v>14</v>
      </c>
      <c r="G169" s="35" t="s">
        <v>378</v>
      </c>
      <c r="H169" s="42">
        <v>12974.95</v>
      </c>
      <c r="I169" s="43" t="s">
        <v>378</v>
      </c>
      <c r="J169" s="42" t="s">
        <v>378</v>
      </c>
    </row>
    <row r="170" spans="1:10">
      <c r="A170" s="12">
        <v>41570</v>
      </c>
      <c r="B170" s="10" t="s">
        <v>6</v>
      </c>
      <c r="C170" s="10" t="s">
        <v>65</v>
      </c>
      <c r="D170" s="10" t="s">
        <v>81</v>
      </c>
      <c r="E170" s="10" t="s">
        <v>73</v>
      </c>
      <c r="F170" s="11" t="s">
        <v>14</v>
      </c>
      <c r="G170" s="35" t="s">
        <v>378</v>
      </c>
      <c r="H170" s="42">
        <v>14296.55</v>
      </c>
      <c r="I170" s="43" t="s">
        <v>378</v>
      </c>
      <c r="J170" s="42" t="s">
        <v>378</v>
      </c>
    </row>
    <row r="171" spans="1:10">
      <c r="A171" s="12">
        <v>41611</v>
      </c>
      <c r="B171" s="10" t="s">
        <v>6</v>
      </c>
      <c r="C171" s="10" t="s">
        <v>65</v>
      </c>
      <c r="D171" s="10" t="s">
        <v>81</v>
      </c>
      <c r="E171" s="10" t="s">
        <v>73</v>
      </c>
      <c r="F171" s="11" t="s">
        <v>14</v>
      </c>
      <c r="G171" s="32" t="s">
        <v>378</v>
      </c>
      <c r="H171" s="42">
        <v>18152.16</v>
      </c>
      <c r="I171" s="43" t="s">
        <v>378</v>
      </c>
      <c r="J171" s="43" t="s">
        <v>378</v>
      </c>
    </row>
    <row r="172" spans="1:10">
      <c r="A172" s="12">
        <v>41290</v>
      </c>
      <c r="B172" s="10" t="s">
        <v>17</v>
      </c>
      <c r="C172" s="10" t="s">
        <v>65</v>
      </c>
      <c r="D172" s="10" t="s">
        <v>102</v>
      </c>
      <c r="E172" s="10" t="s">
        <v>76</v>
      </c>
      <c r="F172" s="46" t="s">
        <v>327</v>
      </c>
      <c r="G172" s="35">
        <v>48.07</v>
      </c>
      <c r="H172" s="42" t="s">
        <v>378</v>
      </c>
      <c r="I172" s="43" t="s">
        <v>378</v>
      </c>
      <c r="J172" s="42" t="s">
        <v>378</v>
      </c>
    </row>
    <row r="173" spans="1:10">
      <c r="A173" s="12">
        <v>41292</v>
      </c>
      <c r="B173" s="10" t="s">
        <v>13</v>
      </c>
      <c r="C173" s="10" t="s">
        <v>11</v>
      </c>
      <c r="D173" s="10" t="s">
        <v>221</v>
      </c>
      <c r="E173" s="10" t="s">
        <v>76</v>
      </c>
      <c r="F173" s="11" t="s">
        <v>193</v>
      </c>
      <c r="G173" s="32" t="s">
        <v>378</v>
      </c>
      <c r="H173" s="42" t="s">
        <v>378</v>
      </c>
      <c r="I173" s="43">
        <v>435.76</v>
      </c>
      <c r="J173" s="42" t="s">
        <v>378</v>
      </c>
    </row>
    <row r="174" spans="1:10">
      <c r="A174" s="12">
        <v>41294</v>
      </c>
      <c r="B174" s="10" t="s">
        <v>10</v>
      </c>
      <c r="C174" s="10" t="s">
        <v>11</v>
      </c>
      <c r="D174" s="10" t="s">
        <v>80</v>
      </c>
      <c r="E174" s="10" t="s">
        <v>76</v>
      </c>
      <c r="F174" s="11" t="s">
        <v>14</v>
      </c>
      <c r="G174" s="32" t="s">
        <v>378</v>
      </c>
      <c r="H174" s="42" t="s">
        <v>378</v>
      </c>
      <c r="I174" s="43">
        <v>16.29</v>
      </c>
      <c r="J174" s="42" t="s">
        <v>378</v>
      </c>
    </row>
    <row r="175" spans="1:10">
      <c r="A175" s="12">
        <v>41299</v>
      </c>
      <c r="B175" s="10" t="s">
        <v>10</v>
      </c>
      <c r="C175" s="10" t="s">
        <v>11</v>
      </c>
      <c r="D175" s="10" t="s">
        <v>80</v>
      </c>
      <c r="E175" s="10" t="s">
        <v>76</v>
      </c>
      <c r="F175" s="11" t="s">
        <v>14</v>
      </c>
      <c r="G175" s="32" t="s">
        <v>378</v>
      </c>
      <c r="H175" s="42" t="s">
        <v>378</v>
      </c>
      <c r="I175" s="43">
        <v>14.06</v>
      </c>
      <c r="J175" s="42" t="s">
        <v>378</v>
      </c>
    </row>
    <row r="176" spans="1:10">
      <c r="A176" s="12">
        <v>41330</v>
      </c>
      <c r="B176" s="10" t="s">
        <v>10</v>
      </c>
      <c r="C176" s="10" t="s">
        <v>11</v>
      </c>
      <c r="D176" s="10" t="s">
        <v>80</v>
      </c>
      <c r="E176" s="10" t="s">
        <v>76</v>
      </c>
      <c r="F176" s="11" t="s">
        <v>14</v>
      </c>
      <c r="G176" s="32" t="s">
        <v>378</v>
      </c>
      <c r="H176" s="42" t="s">
        <v>378</v>
      </c>
      <c r="I176" s="43">
        <v>28.51</v>
      </c>
      <c r="J176" s="42" t="s">
        <v>378</v>
      </c>
    </row>
    <row r="177" spans="1:10">
      <c r="A177" s="12">
        <v>41333</v>
      </c>
      <c r="B177" s="10" t="s">
        <v>54</v>
      </c>
      <c r="C177" s="10" t="s">
        <v>11</v>
      </c>
      <c r="D177" s="10" t="s">
        <v>82</v>
      </c>
      <c r="E177" s="10" t="s">
        <v>76</v>
      </c>
      <c r="F177" s="11" t="s">
        <v>155</v>
      </c>
      <c r="G177" s="35" t="s">
        <v>378</v>
      </c>
      <c r="H177" s="42" t="s">
        <v>378</v>
      </c>
      <c r="I177" s="43">
        <v>44.53</v>
      </c>
      <c r="J177" s="42" t="s">
        <v>378</v>
      </c>
    </row>
    <row r="178" spans="1:10">
      <c r="A178" s="12">
        <v>41333</v>
      </c>
      <c r="B178" s="10" t="s">
        <v>54</v>
      </c>
      <c r="C178" s="10" t="s">
        <v>11</v>
      </c>
      <c r="D178" s="10" t="s">
        <v>82</v>
      </c>
      <c r="E178" s="10" t="s">
        <v>76</v>
      </c>
      <c r="F178" s="11" t="s">
        <v>155</v>
      </c>
      <c r="G178" s="35" t="s">
        <v>378</v>
      </c>
      <c r="H178" s="42" t="s">
        <v>378</v>
      </c>
      <c r="I178" s="43">
        <v>44.53</v>
      </c>
      <c r="J178" s="42" t="s">
        <v>378</v>
      </c>
    </row>
    <row r="179" spans="1:10">
      <c r="A179" s="12">
        <v>41333</v>
      </c>
      <c r="B179" s="10" t="s">
        <v>54</v>
      </c>
      <c r="C179" s="10" t="s">
        <v>11</v>
      </c>
      <c r="D179" s="10" t="s">
        <v>82</v>
      </c>
      <c r="E179" s="10" t="s">
        <v>76</v>
      </c>
      <c r="F179" s="11" t="s">
        <v>155</v>
      </c>
      <c r="G179" s="35" t="s">
        <v>378</v>
      </c>
      <c r="H179" s="42" t="s">
        <v>378</v>
      </c>
      <c r="I179" s="43">
        <v>44.53</v>
      </c>
      <c r="J179" s="42" t="s">
        <v>378</v>
      </c>
    </row>
    <row r="180" spans="1:10">
      <c r="A180" s="12">
        <v>41349</v>
      </c>
      <c r="B180" s="10" t="s">
        <v>54</v>
      </c>
      <c r="C180" s="10" t="s">
        <v>11</v>
      </c>
      <c r="D180" s="10" t="s">
        <v>82</v>
      </c>
      <c r="E180" s="10" t="s">
        <v>76</v>
      </c>
      <c r="F180" s="11" t="s">
        <v>158</v>
      </c>
      <c r="G180" s="35" t="s">
        <v>378</v>
      </c>
      <c r="H180" s="42" t="s">
        <v>378</v>
      </c>
      <c r="I180" s="43">
        <v>31.47</v>
      </c>
      <c r="J180" s="42" t="s">
        <v>378</v>
      </c>
    </row>
    <row r="181" spans="1:10">
      <c r="A181" s="12">
        <v>41358</v>
      </c>
      <c r="B181" s="10" t="s">
        <v>58</v>
      </c>
      <c r="C181" s="10" t="s">
        <v>11</v>
      </c>
      <c r="D181" s="10" t="s">
        <v>80</v>
      </c>
      <c r="E181" s="10" t="s">
        <v>76</v>
      </c>
      <c r="F181" s="11" t="s">
        <v>14</v>
      </c>
      <c r="G181" s="35" t="s">
        <v>378</v>
      </c>
      <c r="H181" s="42" t="s">
        <v>378</v>
      </c>
      <c r="I181" s="43">
        <v>28.29</v>
      </c>
      <c r="J181" s="42" t="s">
        <v>378</v>
      </c>
    </row>
    <row r="182" spans="1:10">
      <c r="A182" s="12">
        <v>41367</v>
      </c>
      <c r="B182" s="10" t="s">
        <v>48</v>
      </c>
      <c r="C182" s="10" t="s">
        <v>11</v>
      </c>
      <c r="D182" s="10" t="s">
        <v>77</v>
      </c>
      <c r="E182" s="10" t="s">
        <v>76</v>
      </c>
      <c r="F182" s="11" t="s">
        <v>14</v>
      </c>
      <c r="G182" s="35" t="s">
        <v>378</v>
      </c>
      <c r="H182" s="42" t="s">
        <v>378</v>
      </c>
      <c r="I182" s="43">
        <v>1.88</v>
      </c>
      <c r="J182" s="42" t="s">
        <v>378</v>
      </c>
    </row>
    <row r="183" spans="1:10">
      <c r="A183" s="12">
        <v>41389</v>
      </c>
      <c r="B183" s="10" t="s">
        <v>58</v>
      </c>
      <c r="C183" s="10" t="s">
        <v>11</v>
      </c>
      <c r="D183" s="10" t="s">
        <v>80</v>
      </c>
      <c r="E183" s="10" t="s">
        <v>76</v>
      </c>
      <c r="F183" s="11" t="s">
        <v>14</v>
      </c>
      <c r="G183" s="35" t="s">
        <v>378</v>
      </c>
      <c r="H183" s="42" t="s">
        <v>378</v>
      </c>
      <c r="I183" s="43">
        <v>28.28</v>
      </c>
      <c r="J183" s="42" t="s">
        <v>378</v>
      </c>
    </row>
    <row r="184" spans="1:10">
      <c r="A184" s="12">
        <v>41396</v>
      </c>
      <c r="B184" s="10" t="s">
        <v>48</v>
      </c>
      <c r="C184" s="10" t="s">
        <v>11</v>
      </c>
      <c r="D184" s="10" t="s">
        <v>77</v>
      </c>
      <c r="E184" s="10" t="s">
        <v>76</v>
      </c>
      <c r="F184" s="11" t="s">
        <v>14</v>
      </c>
      <c r="G184" s="35" t="s">
        <v>378</v>
      </c>
      <c r="H184" s="42" t="s">
        <v>378</v>
      </c>
      <c r="I184" s="43">
        <v>29.16</v>
      </c>
      <c r="J184" s="42" t="s">
        <v>378</v>
      </c>
    </row>
    <row r="185" spans="1:10">
      <c r="A185" s="12">
        <v>41419</v>
      </c>
      <c r="B185" s="10" t="s">
        <v>52</v>
      </c>
      <c r="C185" s="10" t="s">
        <v>11</v>
      </c>
      <c r="D185" s="10" t="s">
        <v>80</v>
      </c>
      <c r="E185" s="10" t="s">
        <v>76</v>
      </c>
      <c r="F185" s="11" t="s">
        <v>14</v>
      </c>
      <c r="G185" s="35" t="s">
        <v>378</v>
      </c>
      <c r="H185" s="42" t="s">
        <v>378</v>
      </c>
      <c r="I185" s="43">
        <v>28.67</v>
      </c>
      <c r="J185" s="42" t="s">
        <v>378</v>
      </c>
    </row>
    <row r="186" spans="1:10">
      <c r="A186" s="12">
        <v>41428</v>
      </c>
      <c r="B186" s="10" t="s">
        <v>61</v>
      </c>
      <c r="C186" s="10" t="s">
        <v>11</v>
      </c>
      <c r="D186" s="10" t="s">
        <v>77</v>
      </c>
      <c r="E186" s="10" t="s">
        <v>76</v>
      </c>
      <c r="F186" s="11" t="s">
        <v>14</v>
      </c>
      <c r="G186" s="35" t="s">
        <v>378</v>
      </c>
      <c r="H186" s="42" t="s">
        <v>378</v>
      </c>
      <c r="I186" s="43">
        <v>29.16</v>
      </c>
      <c r="J186" s="42" t="s">
        <v>378</v>
      </c>
    </row>
    <row r="187" spans="1:10">
      <c r="A187" s="12">
        <v>41450</v>
      </c>
      <c r="B187" s="10" t="s">
        <v>52</v>
      </c>
      <c r="C187" s="10" t="s">
        <v>11</v>
      </c>
      <c r="D187" s="10" t="s">
        <v>80</v>
      </c>
      <c r="E187" s="10" t="s">
        <v>76</v>
      </c>
      <c r="F187" s="11" t="s">
        <v>14</v>
      </c>
      <c r="G187" s="35" t="s">
        <v>378</v>
      </c>
      <c r="H187" s="42" t="s">
        <v>378</v>
      </c>
      <c r="I187" s="43">
        <v>29.19</v>
      </c>
      <c r="J187" s="42" t="s">
        <v>378</v>
      </c>
    </row>
    <row r="188" spans="1:10">
      <c r="A188" s="12">
        <v>41457</v>
      </c>
      <c r="B188" s="10" t="s">
        <v>31</v>
      </c>
      <c r="C188" s="10" t="s">
        <v>11</v>
      </c>
      <c r="D188" s="10" t="s">
        <v>77</v>
      </c>
      <c r="E188" s="10" t="s">
        <v>76</v>
      </c>
      <c r="F188" s="11" t="s">
        <v>14</v>
      </c>
      <c r="G188" s="35" t="s">
        <v>378</v>
      </c>
      <c r="H188" s="42" t="s">
        <v>378</v>
      </c>
      <c r="I188" s="43">
        <v>29.16</v>
      </c>
      <c r="J188" s="42" t="s">
        <v>378</v>
      </c>
    </row>
    <row r="189" spans="1:10">
      <c r="A189" s="12">
        <v>41471</v>
      </c>
      <c r="B189" s="10" t="s">
        <v>44</v>
      </c>
      <c r="C189" s="10" t="s">
        <v>65</v>
      </c>
      <c r="D189" s="10" t="s">
        <v>118</v>
      </c>
      <c r="E189" s="10" t="s">
        <v>76</v>
      </c>
      <c r="F189" s="11" t="s">
        <v>140</v>
      </c>
      <c r="G189" s="35">
        <v>103</v>
      </c>
      <c r="H189" s="42" t="s">
        <v>378</v>
      </c>
      <c r="I189" s="43" t="s">
        <v>378</v>
      </c>
      <c r="J189" s="42" t="s">
        <v>378</v>
      </c>
    </row>
    <row r="190" spans="1:10">
      <c r="A190" s="12">
        <v>41492</v>
      </c>
      <c r="B190" s="10" t="s">
        <v>31</v>
      </c>
      <c r="C190" s="10" t="s">
        <v>11</v>
      </c>
      <c r="D190" s="10" t="s">
        <v>77</v>
      </c>
      <c r="E190" s="10" t="s">
        <v>76</v>
      </c>
      <c r="F190" s="11" t="s">
        <v>14</v>
      </c>
      <c r="G190" s="35" t="s">
        <v>378</v>
      </c>
      <c r="H190" s="42" t="s">
        <v>378</v>
      </c>
      <c r="I190" s="43">
        <v>29.16</v>
      </c>
      <c r="J190" s="42" t="s">
        <v>378</v>
      </c>
    </row>
    <row r="191" spans="1:10">
      <c r="A191" s="12">
        <v>41492</v>
      </c>
      <c r="B191" s="10" t="s">
        <v>31</v>
      </c>
      <c r="C191" s="10" t="s">
        <v>11</v>
      </c>
      <c r="D191" s="10" t="s">
        <v>77</v>
      </c>
      <c r="E191" s="10" t="s">
        <v>76</v>
      </c>
      <c r="F191" s="11" t="s">
        <v>14</v>
      </c>
      <c r="G191" s="35" t="s">
        <v>378</v>
      </c>
      <c r="H191" s="42" t="s">
        <v>378</v>
      </c>
      <c r="I191" s="43">
        <v>29.16</v>
      </c>
      <c r="J191" s="42" t="s">
        <v>378</v>
      </c>
    </row>
    <row r="192" spans="1:10">
      <c r="A192" s="12">
        <v>41492</v>
      </c>
      <c r="B192" s="10" t="s">
        <v>52</v>
      </c>
      <c r="C192" s="10" t="s">
        <v>11</v>
      </c>
      <c r="D192" s="10" t="s">
        <v>80</v>
      </c>
      <c r="E192" s="10" t="s">
        <v>76</v>
      </c>
      <c r="F192" s="11" t="s">
        <v>14</v>
      </c>
      <c r="G192" s="35" t="s">
        <v>378</v>
      </c>
      <c r="H192" s="42" t="s">
        <v>378</v>
      </c>
      <c r="I192" s="43">
        <v>28.74</v>
      </c>
      <c r="J192" s="42" t="s">
        <v>378</v>
      </c>
    </row>
    <row r="193" spans="1:10">
      <c r="A193" s="12">
        <v>41523</v>
      </c>
      <c r="B193" s="10" t="s">
        <v>58</v>
      </c>
      <c r="C193" s="10" t="s">
        <v>11</v>
      </c>
      <c r="D193" s="10" t="s">
        <v>80</v>
      </c>
      <c r="E193" s="10" t="s">
        <v>76</v>
      </c>
      <c r="F193" s="11" t="s">
        <v>14</v>
      </c>
      <c r="G193" s="35" t="s">
        <v>378</v>
      </c>
      <c r="H193" s="42" t="s">
        <v>378</v>
      </c>
      <c r="I193" s="43">
        <v>29.08</v>
      </c>
      <c r="J193" s="42" t="s">
        <v>378</v>
      </c>
    </row>
    <row r="194" spans="1:10">
      <c r="A194" s="12">
        <v>41549</v>
      </c>
      <c r="B194" s="10" t="s">
        <v>61</v>
      </c>
      <c r="C194" s="10" t="s">
        <v>11</v>
      </c>
      <c r="D194" s="10" t="s">
        <v>77</v>
      </c>
      <c r="E194" s="10" t="s">
        <v>76</v>
      </c>
      <c r="F194" s="11" t="s">
        <v>14</v>
      </c>
      <c r="G194" s="35" t="s">
        <v>378</v>
      </c>
      <c r="H194" s="42" t="s">
        <v>378</v>
      </c>
      <c r="I194" s="43">
        <v>29.99</v>
      </c>
      <c r="J194" s="42" t="s">
        <v>378</v>
      </c>
    </row>
    <row r="195" spans="1:10">
      <c r="A195" s="12">
        <v>41553</v>
      </c>
      <c r="B195" s="10" t="s">
        <v>58</v>
      </c>
      <c r="C195" s="10" t="s">
        <v>11</v>
      </c>
      <c r="D195" s="10" t="s">
        <v>80</v>
      </c>
      <c r="E195" s="10" t="s">
        <v>76</v>
      </c>
      <c r="F195" s="11" t="s">
        <v>14</v>
      </c>
      <c r="G195" s="35" t="s">
        <v>378</v>
      </c>
      <c r="H195" s="42" t="s">
        <v>378</v>
      </c>
      <c r="I195" s="43">
        <v>28.63</v>
      </c>
      <c r="J195" s="42" t="s">
        <v>378</v>
      </c>
    </row>
    <row r="196" spans="1:10">
      <c r="A196" s="12">
        <v>41568</v>
      </c>
      <c r="B196" s="10" t="s">
        <v>247</v>
      </c>
      <c r="C196" s="10" t="s">
        <v>11</v>
      </c>
      <c r="D196" s="10" t="s">
        <v>248</v>
      </c>
      <c r="E196" s="10" t="s">
        <v>76</v>
      </c>
      <c r="F196" s="46" t="s">
        <v>327</v>
      </c>
      <c r="G196" s="35" t="s">
        <v>378</v>
      </c>
      <c r="H196" s="42" t="s">
        <v>378</v>
      </c>
      <c r="I196" s="43">
        <v>14</v>
      </c>
      <c r="J196" s="42" t="s">
        <v>378</v>
      </c>
    </row>
    <row r="197" spans="1:10">
      <c r="A197" s="47">
        <v>41581</v>
      </c>
      <c r="B197" s="48" t="s">
        <v>279</v>
      </c>
      <c r="C197" s="10" t="s">
        <v>11</v>
      </c>
      <c r="D197" s="10" t="s">
        <v>77</v>
      </c>
      <c r="E197" s="10" t="s">
        <v>76</v>
      </c>
      <c r="F197" s="11" t="s">
        <v>14</v>
      </c>
      <c r="G197" s="35" t="s">
        <v>378</v>
      </c>
      <c r="H197" s="43" t="s">
        <v>378</v>
      </c>
      <c r="I197" s="43">
        <v>33.33</v>
      </c>
      <c r="J197" s="43" t="s">
        <v>378</v>
      </c>
    </row>
    <row r="198" spans="1:10">
      <c r="A198" s="47">
        <v>41584</v>
      </c>
      <c r="B198" s="48" t="s">
        <v>52</v>
      </c>
      <c r="C198" s="10" t="s">
        <v>11</v>
      </c>
      <c r="D198" s="10" t="s">
        <v>80</v>
      </c>
      <c r="E198" s="10" t="s">
        <v>76</v>
      </c>
      <c r="F198" s="11" t="s">
        <v>14</v>
      </c>
      <c r="G198" s="35" t="s">
        <v>378</v>
      </c>
      <c r="H198" s="43" t="s">
        <v>378</v>
      </c>
      <c r="I198" s="43">
        <v>28.96</v>
      </c>
      <c r="J198" s="43" t="s">
        <v>378</v>
      </c>
    </row>
    <row r="199" spans="1:10">
      <c r="A199" s="47">
        <v>41610</v>
      </c>
      <c r="B199" s="48" t="s">
        <v>279</v>
      </c>
      <c r="C199" s="10" t="s">
        <v>11</v>
      </c>
      <c r="D199" s="10" t="s">
        <v>77</v>
      </c>
      <c r="E199" s="10" t="s">
        <v>76</v>
      </c>
      <c r="F199" s="11" t="s">
        <v>14</v>
      </c>
      <c r="G199" s="35" t="s">
        <v>378</v>
      </c>
      <c r="H199" s="43" t="s">
        <v>378</v>
      </c>
      <c r="I199" s="43">
        <v>33.33</v>
      </c>
      <c r="J199" s="43" t="s">
        <v>378</v>
      </c>
    </row>
    <row r="200" spans="1:10">
      <c r="A200" s="12">
        <v>41614</v>
      </c>
      <c r="B200" s="10" t="s">
        <v>52</v>
      </c>
      <c r="C200" s="10" t="s">
        <v>11</v>
      </c>
      <c r="D200" s="10" t="s">
        <v>80</v>
      </c>
      <c r="E200" s="10" t="s">
        <v>76</v>
      </c>
      <c r="F200" s="11" t="s">
        <v>14</v>
      </c>
      <c r="G200" s="35" t="s">
        <v>378</v>
      </c>
      <c r="H200" s="42" t="s">
        <v>378</v>
      </c>
      <c r="I200" s="43">
        <v>29.63</v>
      </c>
      <c r="J200" s="42" t="s">
        <v>378</v>
      </c>
    </row>
    <row r="201" spans="1:10">
      <c r="A201" s="12">
        <v>41309</v>
      </c>
      <c r="B201" s="10" t="s">
        <v>22</v>
      </c>
      <c r="C201" s="10" t="s">
        <v>65</v>
      </c>
      <c r="D201" s="10" t="s">
        <v>136</v>
      </c>
      <c r="E201" s="10" t="s">
        <v>130</v>
      </c>
      <c r="F201" s="11" t="s">
        <v>135</v>
      </c>
      <c r="G201" s="35">
        <v>75.78</v>
      </c>
      <c r="H201" s="42" t="s">
        <v>378</v>
      </c>
      <c r="I201" s="43" t="s">
        <v>378</v>
      </c>
      <c r="J201" s="42" t="s">
        <v>378</v>
      </c>
    </row>
    <row r="202" spans="1:10">
      <c r="A202" s="12">
        <v>41309</v>
      </c>
      <c r="B202" s="10" t="s">
        <v>23</v>
      </c>
      <c r="C202" s="10" t="s">
        <v>65</v>
      </c>
      <c r="D202" s="10" t="s">
        <v>110</v>
      </c>
      <c r="E202" s="10" t="s">
        <v>130</v>
      </c>
      <c r="F202" s="11" t="s">
        <v>137</v>
      </c>
      <c r="G202" s="35">
        <v>403.57</v>
      </c>
      <c r="H202" s="42" t="s">
        <v>378</v>
      </c>
      <c r="I202" s="43" t="s">
        <v>378</v>
      </c>
      <c r="J202" s="42" t="s">
        <v>378</v>
      </c>
    </row>
    <row r="203" spans="1:10">
      <c r="A203" s="12">
        <v>41309</v>
      </c>
      <c r="B203" s="10" t="s">
        <v>24</v>
      </c>
      <c r="C203" s="10" t="s">
        <v>65</v>
      </c>
      <c r="D203" s="10" t="s">
        <v>163</v>
      </c>
      <c r="E203" s="10" t="s">
        <v>130</v>
      </c>
      <c r="F203" s="11" t="s">
        <v>138</v>
      </c>
      <c r="G203" s="35">
        <v>14.5</v>
      </c>
      <c r="H203" s="42" t="s">
        <v>378</v>
      </c>
      <c r="I203" s="43" t="s">
        <v>378</v>
      </c>
      <c r="J203" s="42" t="s">
        <v>378</v>
      </c>
    </row>
    <row r="204" spans="1:10">
      <c r="A204" s="12">
        <v>41316</v>
      </c>
      <c r="B204" s="10" t="s">
        <v>26</v>
      </c>
      <c r="C204" s="10" t="s">
        <v>65</v>
      </c>
      <c r="D204" s="10" t="s">
        <v>108</v>
      </c>
      <c r="E204" s="10" t="s">
        <v>130</v>
      </c>
      <c r="F204" s="11" t="s">
        <v>133</v>
      </c>
      <c r="G204" s="35">
        <v>305.77999999999997</v>
      </c>
      <c r="H204" s="42" t="s">
        <v>378</v>
      </c>
      <c r="I204" s="43" t="s">
        <v>378</v>
      </c>
      <c r="J204" s="42" t="s">
        <v>378</v>
      </c>
    </row>
    <row r="205" spans="1:10">
      <c r="A205" s="12">
        <v>41522</v>
      </c>
      <c r="B205" s="10" t="s">
        <v>182</v>
      </c>
      <c r="C205" s="10" t="s">
        <v>11</v>
      </c>
      <c r="D205" s="10" t="s">
        <v>184</v>
      </c>
      <c r="E205" s="10" t="s">
        <v>130</v>
      </c>
      <c r="F205" s="11" t="s">
        <v>189</v>
      </c>
      <c r="G205" s="35" t="s">
        <v>378</v>
      </c>
      <c r="H205" s="42" t="s">
        <v>378</v>
      </c>
      <c r="I205" s="43">
        <v>1.6</v>
      </c>
      <c r="J205" s="42" t="s">
        <v>378</v>
      </c>
    </row>
    <row r="206" spans="1:10">
      <c r="A206" s="12">
        <v>41522</v>
      </c>
      <c r="B206" s="10" t="s">
        <v>182</v>
      </c>
      <c r="C206" s="10" t="s">
        <v>11</v>
      </c>
      <c r="D206" s="10" t="s">
        <v>185</v>
      </c>
      <c r="E206" s="10" t="s">
        <v>130</v>
      </c>
      <c r="F206" s="11" t="s">
        <v>188</v>
      </c>
      <c r="G206" s="35" t="s">
        <v>378</v>
      </c>
      <c r="H206" s="42" t="s">
        <v>378</v>
      </c>
      <c r="I206" s="43">
        <v>216.69</v>
      </c>
      <c r="J206" s="42" t="s">
        <v>378</v>
      </c>
    </row>
    <row r="207" spans="1:10">
      <c r="A207" s="12">
        <v>41526</v>
      </c>
      <c r="B207" s="10" t="s">
        <v>175</v>
      </c>
      <c r="C207" s="10" t="s">
        <v>65</v>
      </c>
      <c r="D207" s="10" t="s">
        <v>180</v>
      </c>
      <c r="E207" s="10" t="s">
        <v>130</v>
      </c>
      <c r="F207" s="11" t="s">
        <v>181</v>
      </c>
      <c r="G207" s="35">
        <v>594.72</v>
      </c>
      <c r="H207" s="42" t="s">
        <v>378</v>
      </c>
      <c r="I207" s="43" t="s">
        <v>378</v>
      </c>
      <c r="J207" s="42" t="s">
        <v>378</v>
      </c>
    </row>
    <row r="208" spans="1:10">
      <c r="A208" s="12">
        <v>41568</v>
      </c>
      <c r="B208" s="10" t="s">
        <v>238</v>
      </c>
      <c r="C208" s="10" t="s">
        <v>65</v>
      </c>
      <c r="D208" s="10" t="s">
        <v>245</v>
      </c>
      <c r="E208" s="10" t="s">
        <v>130</v>
      </c>
      <c r="F208" s="11" t="s">
        <v>244</v>
      </c>
      <c r="G208" s="35">
        <v>338.54</v>
      </c>
      <c r="H208" s="42" t="s">
        <v>378</v>
      </c>
      <c r="I208" s="43" t="s">
        <v>378</v>
      </c>
      <c r="J208" s="42" t="s">
        <v>378</v>
      </c>
    </row>
    <row r="209" spans="1:10">
      <c r="A209" s="12">
        <v>41590</v>
      </c>
      <c r="B209" s="10" t="s">
        <v>267</v>
      </c>
      <c r="C209" s="10" t="s">
        <v>65</v>
      </c>
      <c r="D209" s="10" t="s">
        <v>325</v>
      </c>
      <c r="E209" s="10" t="s">
        <v>130</v>
      </c>
      <c r="F209" s="11" t="s">
        <v>293</v>
      </c>
      <c r="G209" s="35">
        <v>925.27</v>
      </c>
      <c r="H209" s="42" t="s">
        <v>378</v>
      </c>
      <c r="I209" s="43" t="s">
        <v>378</v>
      </c>
      <c r="J209" s="43" t="s">
        <v>378</v>
      </c>
    </row>
    <row r="210" spans="1:10">
      <c r="A210" s="12">
        <v>41612</v>
      </c>
      <c r="B210" s="10" t="s">
        <v>308</v>
      </c>
      <c r="C210" s="10" t="s">
        <v>11</v>
      </c>
      <c r="D210" s="10" t="s">
        <v>309</v>
      </c>
      <c r="E210" s="10" t="s">
        <v>130</v>
      </c>
      <c r="F210" s="11" t="s">
        <v>14</v>
      </c>
      <c r="G210" s="35" t="s">
        <v>378</v>
      </c>
      <c r="H210" s="42" t="s">
        <v>378</v>
      </c>
      <c r="I210" s="43">
        <v>209.89</v>
      </c>
      <c r="J210" s="42" t="s">
        <v>378</v>
      </c>
    </row>
    <row r="211" spans="1:10">
      <c r="A211" s="12">
        <v>41620</v>
      </c>
      <c r="B211" s="10" t="s">
        <v>346</v>
      </c>
      <c r="C211" s="10" t="s">
        <v>65</v>
      </c>
      <c r="D211" s="10" t="s">
        <v>357</v>
      </c>
      <c r="E211" s="10" t="s">
        <v>130</v>
      </c>
      <c r="F211" s="11"/>
      <c r="G211" s="35">
        <v>95.65</v>
      </c>
      <c r="H211" s="42" t="s">
        <v>378</v>
      </c>
      <c r="I211" s="43" t="s">
        <v>378</v>
      </c>
      <c r="J211" s="7" t="s">
        <v>378</v>
      </c>
    </row>
    <row r="212" spans="1:10">
      <c r="A212" s="12"/>
      <c r="B212" s="10" t="s">
        <v>344</v>
      </c>
      <c r="C212" s="10" t="s">
        <v>65</v>
      </c>
      <c r="D212" s="10" t="s">
        <v>356</v>
      </c>
      <c r="E212" s="10" t="s">
        <v>130</v>
      </c>
      <c r="F212" s="11" t="s">
        <v>373</v>
      </c>
      <c r="G212" s="35">
        <v>11.27</v>
      </c>
      <c r="H212" s="42" t="s">
        <v>378</v>
      </c>
      <c r="I212" s="43" t="s">
        <v>378</v>
      </c>
      <c r="J212" s="7" t="s">
        <v>378</v>
      </c>
    </row>
    <row r="213" spans="1:10">
      <c r="A213" s="12">
        <v>41528</v>
      </c>
      <c r="B213" s="10" t="s">
        <v>206</v>
      </c>
      <c r="C213" s="10" t="s">
        <v>11</v>
      </c>
      <c r="D213" s="10" t="s">
        <v>212</v>
      </c>
      <c r="E213" s="10" t="s">
        <v>213</v>
      </c>
      <c r="F213" s="11" t="s">
        <v>217</v>
      </c>
      <c r="G213" s="35" t="s">
        <v>378</v>
      </c>
      <c r="H213" s="42" t="s">
        <v>378</v>
      </c>
      <c r="I213" s="43">
        <v>22.11</v>
      </c>
      <c r="J213" s="42" t="s">
        <v>378</v>
      </c>
    </row>
    <row r="214" spans="1:10">
      <c r="A214" s="12">
        <v>41528</v>
      </c>
      <c r="B214" s="10" t="s">
        <v>207</v>
      </c>
      <c r="C214" s="10" t="s">
        <v>11</v>
      </c>
      <c r="D214" s="10" t="s">
        <v>212</v>
      </c>
      <c r="E214" s="10" t="s">
        <v>213</v>
      </c>
      <c r="F214" s="11" t="s">
        <v>217</v>
      </c>
      <c r="G214" s="35" t="s">
        <v>378</v>
      </c>
      <c r="H214" s="42" t="s">
        <v>378</v>
      </c>
      <c r="I214" s="43">
        <v>43.32</v>
      </c>
      <c r="J214" s="42" t="s">
        <v>378</v>
      </c>
    </row>
    <row r="215" spans="1:10">
      <c r="A215" s="12">
        <v>41529</v>
      </c>
      <c r="B215" s="10" t="s">
        <v>206</v>
      </c>
      <c r="C215" s="10" t="s">
        <v>11</v>
      </c>
      <c r="D215" s="10" t="s">
        <v>212</v>
      </c>
      <c r="E215" s="10" t="s">
        <v>213</v>
      </c>
      <c r="F215" s="11" t="s">
        <v>217</v>
      </c>
      <c r="G215" s="35" t="s">
        <v>378</v>
      </c>
      <c r="H215" s="42" t="s">
        <v>378</v>
      </c>
      <c r="I215" s="43">
        <v>14.38</v>
      </c>
      <c r="J215" s="42" t="s">
        <v>378</v>
      </c>
    </row>
    <row r="216" spans="1:10">
      <c r="A216" s="12">
        <v>41529</v>
      </c>
      <c r="B216" s="10" t="s">
        <v>206</v>
      </c>
      <c r="C216" s="10" t="s">
        <v>11</v>
      </c>
      <c r="D216" s="10" t="s">
        <v>212</v>
      </c>
      <c r="E216" s="10" t="s">
        <v>213</v>
      </c>
      <c r="F216" s="11" t="s">
        <v>217</v>
      </c>
      <c r="G216" s="35" t="s">
        <v>378</v>
      </c>
      <c r="H216" s="42" t="s">
        <v>378</v>
      </c>
      <c r="I216" s="43">
        <v>26.44</v>
      </c>
      <c r="J216" s="42" t="s">
        <v>378</v>
      </c>
    </row>
    <row r="217" spans="1:10">
      <c r="A217" s="12">
        <v>41536</v>
      </c>
      <c r="B217" s="10" t="s">
        <v>207</v>
      </c>
      <c r="C217" s="10" t="s">
        <v>11</v>
      </c>
      <c r="D217" s="10" t="s">
        <v>212</v>
      </c>
      <c r="E217" s="10" t="s">
        <v>213</v>
      </c>
      <c r="F217" s="11" t="s">
        <v>217</v>
      </c>
      <c r="G217" s="35" t="s">
        <v>378</v>
      </c>
      <c r="H217" s="42" t="s">
        <v>378</v>
      </c>
      <c r="I217" s="43">
        <v>26.64</v>
      </c>
      <c r="J217" s="42" t="s">
        <v>378</v>
      </c>
    </row>
    <row r="218" spans="1:10">
      <c r="A218" s="12">
        <v>41384</v>
      </c>
      <c r="B218" s="10" t="s">
        <v>9</v>
      </c>
      <c r="C218" s="10" t="s">
        <v>65</v>
      </c>
      <c r="D218" s="10" t="s">
        <v>71</v>
      </c>
      <c r="E218" s="10" t="s">
        <v>131</v>
      </c>
      <c r="F218" s="11" t="s">
        <v>14</v>
      </c>
      <c r="G218" s="35">
        <v>624.46</v>
      </c>
      <c r="H218" s="42" t="s">
        <v>378</v>
      </c>
      <c r="I218" s="43" t="s">
        <v>378</v>
      </c>
      <c r="J218" s="42">
        <v>624.46</v>
      </c>
    </row>
    <row r="219" spans="1:10">
      <c r="A219" s="12">
        <v>41415</v>
      </c>
      <c r="B219" s="10" t="s">
        <v>9</v>
      </c>
      <c r="C219" s="10" t="s">
        <v>65</v>
      </c>
      <c r="D219" s="10" t="s">
        <v>71</v>
      </c>
      <c r="E219" s="10" t="s">
        <v>131</v>
      </c>
      <c r="F219" s="11" t="s">
        <v>14</v>
      </c>
      <c r="G219" s="35">
        <v>283.79000000000002</v>
      </c>
      <c r="H219" s="42" t="s">
        <v>378</v>
      </c>
      <c r="I219" s="43" t="s">
        <v>378</v>
      </c>
      <c r="J219" s="32">
        <v>283.79000000000002</v>
      </c>
    </row>
    <row r="220" spans="1:10">
      <c r="A220" s="12">
        <v>41465</v>
      </c>
      <c r="B220" s="10" t="s">
        <v>9</v>
      </c>
      <c r="C220" s="10" t="s">
        <v>65</v>
      </c>
      <c r="D220" s="10" t="s">
        <v>71</v>
      </c>
      <c r="E220" s="10" t="s">
        <v>131</v>
      </c>
      <c r="F220" s="11" t="s">
        <v>14</v>
      </c>
      <c r="G220" s="35">
        <v>34.19</v>
      </c>
      <c r="H220" s="42" t="s">
        <v>378</v>
      </c>
      <c r="I220" s="43" t="s">
        <v>378</v>
      </c>
      <c r="J220" s="32">
        <v>34.19</v>
      </c>
    </row>
    <row r="221" spans="1:10">
      <c r="A221" s="12">
        <v>41488</v>
      </c>
      <c r="B221" s="10" t="s">
        <v>144</v>
      </c>
      <c r="C221" s="10" t="s">
        <v>65</v>
      </c>
      <c r="D221" s="10" t="s">
        <v>71</v>
      </c>
      <c r="E221" s="10" t="s">
        <v>131</v>
      </c>
      <c r="F221" s="11" t="s">
        <v>14</v>
      </c>
      <c r="G221" s="35">
        <v>241.78</v>
      </c>
      <c r="H221" s="42" t="s">
        <v>378</v>
      </c>
      <c r="I221" s="43" t="s">
        <v>378</v>
      </c>
      <c r="J221" s="32">
        <v>241.78</v>
      </c>
    </row>
    <row r="222" spans="1:10">
      <c r="A222" s="12">
        <v>41512</v>
      </c>
      <c r="B222" s="10" t="s">
        <v>147</v>
      </c>
      <c r="C222" s="10" t="s">
        <v>65</v>
      </c>
      <c r="D222" s="10" t="s">
        <v>71</v>
      </c>
      <c r="E222" s="10" t="s">
        <v>131</v>
      </c>
      <c r="F222" s="11" t="s">
        <v>14</v>
      </c>
      <c r="G222" s="35">
        <v>253.63</v>
      </c>
      <c r="H222" s="42" t="s">
        <v>378</v>
      </c>
      <c r="I222" s="43" t="s">
        <v>378</v>
      </c>
      <c r="J222" s="32">
        <v>253.63</v>
      </c>
    </row>
    <row r="223" spans="1:10">
      <c r="A223" s="12">
        <v>41547</v>
      </c>
      <c r="B223" s="10" t="s">
        <v>50</v>
      </c>
      <c r="C223" s="10" t="s">
        <v>65</v>
      </c>
      <c r="D223" s="10" t="s">
        <v>71</v>
      </c>
      <c r="E223" s="10" t="s">
        <v>131</v>
      </c>
      <c r="F223" s="11" t="s">
        <v>14</v>
      </c>
      <c r="G223" s="35">
        <v>257.41000000000003</v>
      </c>
      <c r="H223" s="42" t="s">
        <v>378</v>
      </c>
      <c r="I223" s="43" t="s">
        <v>378</v>
      </c>
      <c r="J223" s="32">
        <v>257.41000000000003</v>
      </c>
    </row>
    <row r="224" spans="1:10">
      <c r="A224" s="12">
        <v>41576</v>
      </c>
      <c r="B224" s="10" t="s">
        <v>251</v>
      </c>
      <c r="C224" s="10" t="s">
        <v>65</v>
      </c>
      <c r="D224" s="10" t="s">
        <v>71</v>
      </c>
      <c r="E224" s="10" t="s">
        <v>131</v>
      </c>
      <c r="F224" s="11" t="s">
        <v>14</v>
      </c>
      <c r="G224" s="35">
        <v>299.2</v>
      </c>
      <c r="H224" s="42" t="s">
        <v>378</v>
      </c>
      <c r="I224" s="43" t="s">
        <v>378</v>
      </c>
      <c r="J224" s="32">
        <v>299.2</v>
      </c>
    </row>
    <row r="225" spans="1:10">
      <c r="A225" s="12">
        <v>41606</v>
      </c>
      <c r="B225" s="10" t="s">
        <v>222</v>
      </c>
      <c r="C225" s="10" t="s">
        <v>65</v>
      </c>
      <c r="D225" s="10" t="s">
        <v>71</v>
      </c>
      <c r="E225" s="10" t="s">
        <v>131</v>
      </c>
      <c r="F225" s="11" t="s">
        <v>14</v>
      </c>
      <c r="G225" s="35">
        <v>1736.68</v>
      </c>
      <c r="H225" s="42" t="s">
        <v>378</v>
      </c>
      <c r="I225" s="43" t="s">
        <v>378</v>
      </c>
      <c r="J225" s="32">
        <v>1736.68</v>
      </c>
    </row>
    <row r="226" spans="1:10">
      <c r="A226" s="12">
        <v>41613</v>
      </c>
      <c r="B226" s="10" t="s">
        <v>222</v>
      </c>
      <c r="C226" s="10" t="s">
        <v>65</v>
      </c>
      <c r="D226" s="10" t="s">
        <v>71</v>
      </c>
      <c r="E226" s="10" t="s">
        <v>131</v>
      </c>
      <c r="F226" s="11" t="s">
        <v>14</v>
      </c>
      <c r="G226" s="35">
        <v>751.61</v>
      </c>
      <c r="H226" s="42" t="s">
        <v>378</v>
      </c>
      <c r="I226" s="43" t="s">
        <v>378</v>
      </c>
      <c r="J226" s="32">
        <v>751.61</v>
      </c>
    </row>
    <row r="227" spans="1:10">
      <c r="A227" s="12">
        <v>41292</v>
      </c>
      <c r="B227" s="10" t="s">
        <v>9</v>
      </c>
      <c r="C227" s="10" t="s">
        <v>65</v>
      </c>
      <c r="D227" s="10" t="s">
        <v>71</v>
      </c>
      <c r="E227" s="10" t="s">
        <v>71</v>
      </c>
      <c r="F227" s="11" t="s">
        <v>14</v>
      </c>
      <c r="G227" s="35">
        <v>1959.02</v>
      </c>
      <c r="H227" s="42" t="s">
        <v>378</v>
      </c>
      <c r="I227" s="43" t="s">
        <v>378</v>
      </c>
      <c r="J227" s="32">
        <v>1959.02</v>
      </c>
    </row>
    <row r="228" spans="1:10">
      <c r="A228" s="12">
        <v>41324</v>
      </c>
      <c r="B228" s="10" t="s">
        <v>9</v>
      </c>
      <c r="C228" s="10" t="s">
        <v>65</v>
      </c>
      <c r="D228" s="10" t="s">
        <v>71</v>
      </c>
      <c r="E228" s="10" t="s">
        <v>71</v>
      </c>
      <c r="F228" s="11" t="s">
        <v>14</v>
      </c>
      <c r="G228" s="35">
        <v>550.32000000000005</v>
      </c>
      <c r="H228" s="42" t="s">
        <v>378</v>
      </c>
      <c r="I228" s="43" t="s">
        <v>378</v>
      </c>
      <c r="J228" s="32">
        <v>550.32000000000005</v>
      </c>
    </row>
    <row r="229" spans="1:10">
      <c r="A229" s="12">
        <v>41353</v>
      </c>
      <c r="B229" s="10" t="s">
        <v>9</v>
      </c>
      <c r="C229" s="10" t="s">
        <v>65</v>
      </c>
      <c r="D229" s="10" t="s">
        <v>71</v>
      </c>
      <c r="E229" s="10" t="s">
        <v>71</v>
      </c>
      <c r="F229" s="11" t="s">
        <v>14</v>
      </c>
      <c r="G229" s="35">
        <v>293.26</v>
      </c>
      <c r="H229" s="42" t="s">
        <v>378</v>
      </c>
      <c r="I229" s="43" t="s">
        <v>378</v>
      </c>
      <c r="J229" s="32">
        <v>293.26</v>
      </c>
    </row>
    <row r="230" spans="1:10">
      <c r="A230" s="12">
        <v>41443</v>
      </c>
      <c r="B230" s="10" t="s">
        <v>50</v>
      </c>
      <c r="C230" s="10" t="s">
        <v>11</v>
      </c>
      <c r="D230" s="10" t="s">
        <v>71</v>
      </c>
      <c r="E230" s="10" t="s">
        <v>71</v>
      </c>
      <c r="F230" s="11" t="s">
        <v>14</v>
      </c>
      <c r="G230" s="35">
        <v>198.28</v>
      </c>
      <c r="H230" s="42" t="s">
        <v>378</v>
      </c>
      <c r="I230" s="43" t="s">
        <v>378</v>
      </c>
      <c r="J230" s="32">
        <v>198.28</v>
      </c>
    </row>
    <row r="231" spans="1:10">
      <c r="A231" s="12">
        <v>41534</v>
      </c>
      <c r="B231" s="10" t="s">
        <v>222</v>
      </c>
      <c r="C231" s="10" t="s">
        <v>65</v>
      </c>
      <c r="D231" s="10" t="s">
        <v>71</v>
      </c>
      <c r="E231" s="10" t="s">
        <v>71</v>
      </c>
      <c r="F231" s="11" t="s">
        <v>14</v>
      </c>
      <c r="G231" s="35">
        <v>747.02</v>
      </c>
      <c r="H231" s="42" t="s">
        <v>378</v>
      </c>
      <c r="I231" s="43" t="s">
        <v>378</v>
      </c>
      <c r="J231" s="32">
        <v>747.02</v>
      </c>
    </row>
    <row r="232" spans="1:10">
      <c r="A232" s="40">
        <v>41274</v>
      </c>
      <c r="B232" s="41" t="s">
        <v>8</v>
      </c>
      <c r="C232" s="41"/>
      <c r="D232" s="41"/>
      <c r="E232" s="41"/>
      <c r="F232" s="41"/>
      <c r="G232" s="32" t="s">
        <v>378</v>
      </c>
      <c r="H232" s="42" t="s">
        <v>378</v>
      </c>
      <c r="I232" s="43" t="s">
        <v>378</v>
      </c>
      <c r="J232" s="32" t="s">
        <v>378</v>
      </c>
    </row>
    <row r="233" spans="1:10">
      <c r="A233" s="49"/>
      <c r="B233" s="44" t="s">
        <v>334</v>
      </c>
      <c r="C233" s="44"/>
      <c r="D233" s="44"/>
      <c r="E233" s="44"/>
      <c r="F233" s="45"/>
      <c r="G233" s="50" t="s">
        <v>378</v>
      </c>
      <c r="H233" s="51" t="s">
        <v>378</v>
      </c>
      <c r="I233" s="43" t="s">
        <v>378</v>
      </c>
      <c r="J233" s="7" t="s">
        <v>378</v>
      </c>
    </row>
  </sheetData>
  <sortState ref="A2:AE233">
    <sortCondition ref="E2:E233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By date 2014</vt:lpstr>
      <vt:lpstr>Budget 2014</vt:lpstr>
      <vt:lpstr>Budget 2014 GA</vt:lpstr>
      <vt:lpstr>Trimester 1</vt:lpstr>
      <vt:lpstr>Trimester 2</vt:lpstr>
      <vt:lpstr>Trimester 3</vt:lpstr>
      <vt:lpstr>Trimester 4</vt:lpstr>
      <vt:lpstr>Subdivision for account 2014</vt:lpstr>
      <vt:lpstr>by catagory</vt:lpstr>
    </vt:vector>
  </TitlesOfParts>
  <Company>McGill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Cory</dc:creator>
  <cp:lastModifiedBy>AMURE</cp:lastModifiedBy>
  <cp:lastPrinted>2014-05-17T00:20:03Z</cp:lastPrinted>
  <dcterms:created xsi:type="dcterms:W3CDTF">2013-06-08T19:07:06Z</dcterms:created>
  <dcterms:modified xsi:type="dcterms:W3CDTF">2017-05-30T00:14:36Z</dcterms:modified>
</cp:coreProperties>
</file>