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5960" tabRatio="513" activeTab="5"/>
  </bookViews>
  <sheets>
    <sheet name="By date 2015" sheetId="1" r:id="rId1"/>
    <sheet name="Budget 2015" sheetId="5" r:id="rId2"/>
    <sheet name="Trimester 1" sheetId="6" r:id="rId3"/>
    <sheet name="Trimester 2" sheetId="7" r:id="rId4"/>
    <sheet name="Trimester 3" sheetId="8" r:id="rId5"/>
    <sheet name="Trimester 4" sheetId="9" r:id="rId6"/>
  </sheets>
  <definedNames>
    <definedName name="_xlnm._FilterDatabase" localSheetId="0" hidden="1">'By date 2015'!$E$1:$E$341</definedName>
    <definedName name="_Order1" hidden="1">0</definedName>
    <definedName name="COGS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Gross_Profit">#REF!</definedName>
    <definedName name="IntroPrintArea" hidden="1">#REF!</definedName>
    <definedName name="Inventory_Avail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Income">#REF!</definedName>
    <definedName name="Net_Sales">#REF!</definedName>
    <definedName name="Op_Income">#REF!</definedName>
    <definedName name="Operating_Income">#REF!</definedName>
    <definedName name="Other_Income">#REF!</definedName>
    <definedName name="TemplatePrintArea">#REF!</definedName>
    <definedName name="Total_Expenses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7" i="9" l="1"/>
  <c r="M18" i="9"/>
  <c r="M27" i="9"/>
  <c r="L389" i="1"/>
  <c r="L390" i="1"/>
  <c r="L391" i="1"/>
  <c r="L392" i="1"/>
  <c r="L393" i="1"/>
  <c r="L394" i="1"/>
  <c r="L395" i="1"/>
  <c r="L396" i="1"/>
  <c r="L397" i="1"/>
  <c r="L398" i="1"/>
  <c r="I389" i="1"/>
  <c r="I390" i="1"/>
  <c r="I391" i="1"/>
  <c r="I392" i="1"/>
  <c r="I393" i="1"/>
  <c r="I394" i="1"/>
  <c r="I395" i="1"/>
  <c r="I396" i="1"/>
  <c r="I397" i="1"/>
  <c r="I398" i="1"/>
  <c r="M32" i="9"/>
  <c r="M19" i="9"/>
  <c r="M2" i="9"/>
  <c r="G94" i="9"/>
  <c r="H94" i="9"/>
  <c r="I94" i="9"/>
  <c r="K94" i="9"/>
  <c r="J94" i="9"/>
  <c r="M23" i="9"/>
  <c r="M28" i="9"/>
  <c r="M33" i="9"/>
  <c r="M25" i="9"/>
  <c r="M34" i="9"/>
  <c r="M29" i="9"/>
  <c r="M1" i="9"/>
  <c r="M22" i="9"/>
  <c r="M26" i="9"/>
  <c r="M20" i="9"/>
  <c r="M8" i="9"/>
  <c r="M13" i="9"/>
  <c r="M35" i="9"/>
  <c r="M5" i="9"/>
  <c r="M17" i="9"/>
  <c r="M4" i="9"/>
  <c r="M3" i="9"/>
  <c r="M14" i="9"/>
  <c r="M36" i="9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M35" i="8"/>
  <c r="I88" i="8"/>
  <c r="H88" i="8"/>
  <c r="K88" i="8"/>
  <c r="J88" i="8"/>
  <c r="G88" i="8"/>
  <c r="M30" i="8"/>
  <c r="M18" i="8"/>
  <c r="M2" i="8"/>
  <c r="M29" i="8"/>
  <c r="M26" i="8"/>
  <c r="M31" i="8"/>
  <c r="M28" i="8"/>
  <c r="M32" i="8"/>
  <c r="I3" i="1"/>
  <c r="L3" i="1"/>
  <c r="M27" i="8"/>
  <c r="M1" i="8"/>
  <c r="M22" i="8"/>
  <c r="M25" i="8"/>
  <c r="M24" i="8"/>
  <c r="M19" i="8"/>
  <c r="M17" i="8"/>
  <c r="M16" i="8"/>
  <c r="M10" i="8"/>
  <c r="M9" i="8"/>
  <c r="M5" i="8"/>
  <c r="M4" i="8"/>
  <c r="M3" i="8"/>
  <c r="M15" i="8"/>
  <c r="M13" i="8"/>
  <c r="M14" i="8"/>
  <c r="J27" i="5"/>
  <c r="J28" i="5"/>
  <c r="J29" i="5"/>
  <c r="G30" i="5"/>
  <c r="H30" i="5"/>
  <c r="I30" i="5"/>
  <c r="F30" i="5"/>
  <c r="M1" i="7"/>
  <c r="M3" i="7"/>
  <c r="M4" i="7"/>
  <c r="M5" i="7"/>
  <c r="M7" i="7"/>
  <c r="M8" i="7"/>
  <c r="M11" i="7"/>
  <c r="M12" i="7"/>
  <c r="M14" i="7"/>
  <c r="M2" i="7"/>
  <c r="M15" i="7"/>
  <c r="M17" i="7"/>
  <c r="M18" i="7"/>
  <c r="M19" i="7"/>
  <c r="M20" i="7"/>
  <c r="M21" i="7"/>
  <c r="M16" i="7"/>
  <c r="M22" i="7"/>
  <c r="M23" i="7"/>
  <c r="M24" i="7"/>
  <c r="M25" i="7"/>
  <c r="M26" i="7"/>
  <c r="M27" i="7"/>
  <c r="M29" i="7"/>
  <c r="M30" i="7"/>
  <c r="M28" i="7"/>
  <c r="M31" i="7"/>
  <c r="M32" i="7"/>
  <c r="M35" i="7"/>
  <c r="G105" i="7"/>
  <c r="H105" i="7"/>
  <c r="I105" i="7"/>
  <c r="K105" i="7"/>
  <c r="J105" i="7"/>
  <c r="G83" i="6"/>
  <c r="H83" i="6"/>
  <c r="I83" i="6"/>
  <c r="J83" i="6"/>
  <c r="L83" i="6"/>
  <c r="M1" i="6"/>
  <c r="M3" i="6"/>
  <c r="M4" i="6"/>
  <c r="M5" i="6"/>
  <c r="M6" i="6"/>
  <c r="M7" i="6"/>
  <c r="M8" i="6"/>
  <c r="M9" i="6"/>
  <c r="M10" i="6"/>
  <c r="M11" i="6"/>
  <c r="M2" i="6"/>
  <c r="M12" i="6"/>
  <c r="M14" i="6"/>
  <c r="M15" i="6"/>
  <c r="M16" i="6"/>
  <c r="M17" i="6"/>
  <c r="M13" i="6"/>
  <c r="M18" i="6"/>
  <c r="M19" i="6"/>
  <c r="M20" i="6"/>
  <c r="M21" i="6"/>
  <c r="M22" i="6"/>
  <c r="M24" i="6"/>
  <c r="M23" i="6"/>
  <c r="M27" i="6"/>
  <c r="F12" i="5"/>
  <c r="G12" i="5"/>
  <c r="H12" i="5"/>
  <c r="I12" i="5"/>
  <c r="J12" i="5"/>
  <c r="D30" i="5"/>
  <c r="D12" i="5"/>
  <c r="J17" i="5"/>
  <c r="J18" i="5"/>
  <c r="J19" i="5"/>
  <c r="J20" i="5"/>
  <c r="J21" i="5"/>
  <c r="J22" i="5"/>
  <c r="J23" i="5"/>
  <c r="J24" i="5"/>
  <c r="J26" i="5"/>
  <c r="J30" i="5"/>
  <c r="J8" i="5"/>
  <c r="J9" i="5"/>
  <c r="J10" i="5"/>
  <c r="J11" i="5"/>
  <c r="J7" i="5"/>
  <c r="J16" i="5"/>
</calcChain>
</file>

<file path=xl/sharedStrings.xml><?xml version="1.0" encoding="utf-8"?>
<sst xmlns="http://schemas.openxmlformats.org/spreadsheetml/2006/main" count="4528" uniqueCount="713">
  <si>
    <t>Date</t>
  </si>
  <si>
    <t>From/To</t>
  </si>
  <si>
    <t>Category</t>
  </si>
  <si>
    <t>Notes</t>
  </si>
  <si>
    <t>Invoice ID</t>
  </si>
  <si>
    <t>Cumulative</t>
  </si>
  <si>
    <t>Account</t>
  </si>
  <si>
    <t>Liberations</t>
  </si>
  <si>
    <t>(+)  Bank</t>
  </si>
  <si>
    <t>(-)  Bank</t>
  </si>
  <si>
    <t>(-) Visa</t>
  </si>
  <si>
    <t>(+) Visa</t>
  </si>
  <si>
    <t>Training</t>
  </si>
  <si>
    <t>AMURE/AERUM</t>
    <phoneticPr fontId="0" type="noConversion"/>
  </si>
  <si>
    <t>Expenses</t>
  </si>
  <si>
    <t>Total Expenses</t>
  </si>
  <si>
    <t>Interest</t>
  </si>
  <si>
    <t>PROPOSED</t>
  </si>
  <si>
    <t>Promotional Items / Printed materials</t>
  </si>
  <si>
    <t>Solidarity funds (donations to outside AMURE)</t>
  </si>
  <si>
    <t>Trimester 1</t>
  </si>
  <si>
    <t>Trimester 2</t>
  </si>
  <si>
    <t>Trimester 3</t>
  </si>
  <si>
    <t>Trimester 4</t>
  </si>
  <si>
    <t>Total</t>
  </si>
  <si>
    <t>Proposed Budget FY2015</t>
  </si>
  <si>
    <t>January 2015-December 2015</t>
  </si>
  <si>
    <t>Revenues</t>
  </si>
  <si>
    <t>Dues (0.2%)</t>
  </si>
  <si>
    <t>McGill contribution to liberations</t>
  </si>
  <si>
    <t>From our saving</t>
  </si>
  <si>
    <t>Total Revenue</t>
  </si>
  <si>
    <t>Amure Activity**</t>
  </si>
  <si>
    <t>Employees</t>
  </si>
  <si>
    <t>Software</t>
  </si>
  <si>
    <t>Union Meetings (FTQ, PSAC)</t>
  </si>
  <si>
    <t>Unexpected expenses</t>
  </si>
  <si>
    <t>Carry Forward from 2014</t>
  </si>
  <si>
    <t>Deposit</t>
  </si>
  <si>
    <t>BANK</t>
  </si>
  <si>
    <t>dues</t>
  </si>
  <si>
    <t>Revenue</t>
  </si>
  <si>
    <t>none</t>
  </si>
  <si>
    <t>BLC paiement VISA, conf#7628540</t>
  </si>
  <si>
    <t>Visa transfert</t>
  </si>
  <si>
    <t>transfert</t>
  </si>
  <si>
    <t>Google SVCSAPPS_AERUM</t>
  </si>
  <si>
    <t>VISA</t>
  </si>
  <si>
    <t>Google services (emails)</t>
  </si>
  <si>
    <t>DNH*MADMINI</t>
  </si>
  <si>
    <t>Madmini newsletter charges</t>
  </si>
  <si>
    <t>Pre-auth. Payment/LA CAPITALE</t>
  </si>
  <si>
    <t>La capital</t>
  </si>
  <si>
    <t>Insurance</t>
  </si>
  <si>
    <t>Pre-auth. Payment/Payroll 23L9</t>
  </si>
  <si>
    <t>Stipend</t>
  </si>
  <si>
    <t>Liberation</t>
  </si>
  <si>
    <t>Pre-auth. Payment/Payroll 23L9 extra fees</t>
  </si>
  <si>
    <t>Chèque # 000206</t>
  </si>
  <si>
    <t>CQ206</t>
  </si>
  <si>
    <t>Drink for event on mac campus</t>
  </si>
  <si>
    <t>BLC paiement VISA, conf#190823</t>
  </si>
  <si>
    <t>Dominos pizza 10659</t>
  </si>
  <si>
    <t>food for board of representatives</t>
  </si>
  <si>
    <t>VISA_1_14</t>
  </si>
  <si>
    <t>IGA 8253</t>
  </si>
  <si>
    <t>Food for office</t>
  </si>
  <si>
    <t>VISA_1_20</t>
  </si>
  <si>
    <t>Annual cash back 2014</t>
  </si>
  <si>
    <t>Cash back on visa</t>
  </si>
  <si>
    <t>Bureau en gros</t>
  </si>
  <si>
    <t>VISA_1_21</t>
  </si>
  <si>
    <t>Computer cable</t>
  </si>
  <si>
    <t>Food for GA: January, 21 2015</t>
  </si>
  <si>
    <t>Office, Telecommunication</t>
  </si>
  <si>
    <t>Amure activity, Exec. Meeting</t>
  </si>
  <si>
    <t>Office, Stationnary</t>
  </si>
  <si>
    <t>Amure activity, Macdonald campus event</t>
  </si>
  <si>
    <t>Office, Computer</t>
  </si>
  <si>
    <t>Amure activity, GA food</t>
  </si>
  <si>
    <t>Stokes inc #1163</t>
  </si>
  <si>
    <t>Tea infuseur</t>
  </si>
  <si>
    <t>VISA_1_22</t>
  </si>
  <si>
    <t>Pay_2</t>
  </si>
  <si>
    <t>VISA_1_21A</t>
  </si>
  <si>
    <t>Chèque # 000209</t>
  </si>
  <si>
    <t>Pay_3</t>
  </si>
  <si>
    <t>interest</t>
  </si>
  <si>
    <t>Interest income</t>
  </si>
  <si>
    <t>Chèque # 000210</t>
  </si>
  <si>
    <t>poster for GA: January, 21 2015</t>
  </si>
  <si>
    <t>CQ210</t>
  </si>
  <si>
    <t>Chèque # 000211</t>
  </si>
  <si>
    <t>BLC paiement VISA, conf#154209</t>
  </si>
  <si>
    <t>Bell canada verdun</t>
  </si>
  <si>
    <t>Bell</t>
  </si>
  <si>
    <t>Canadian tire westmount</t>
  </si>
  <si>
    <t>humidifier and foam</t>
  </si>
  <si>
    <t>VISA_1_26</t>
  </si>
  <si>
    <t>Amazon marketplce CA</t>
  </si>
  <si>
    <t>poster for deco</t>
  </si>
  <si>
    <t>Pay_4</t>
  </si>
  <si>
    <t>BLC paiement VISA, conf#93400</t>
  </si>
  <si>
    <t>Promotionnal items</t>
  </si>
  <si>
    <t>PGSS montreal</t>
  </si>
  <si>
    <t>Post-Doc information session</t>
  </si>
  <si>
    <t>Amure activity, Post-Doc</t>
  </si>
  <si>
    <t>VISA_1_30</t>
  </si>
  <si>
    <t>Paye Sheehan</t>
  </si>
  <si>
    <t>time sheet</t>
  </si>
  <si>
    <t>McGill univbook</t>
  </si>
  <si>
    <t>Achat de cahier ligné</t>
  </si>
  <si>
    <t>VISA_2_04</t>
  </si>
  <si>
    <t>Aerofleet services</t>
  </si>
  <si>
    <t>Taxi, Sean doit rembourser</t>
  </si>
  <si>
    <t>Tim Horton missisauga</t>
  </si>
  <si>
    <t>Boustan montreal</t>
  </si>
  <si>
    <t>Executif meeting food 10 feb. 2015</t>
  </si>
  <si>
    <t>A la carte express montreal CD</t>
  </si>
  <si>
    <t>Fees_1</t>
  </si>
  <si>
    <t>VISA_2_04A</t>
  </si>
  <si>
    <t>VISA_2_10</t>
  </si>
  <si>
    <t>VISA_2_04B</t>
  </si>
  <si>
    <t>grievance meeting</t>
  </si>
  <si>
    <t>Amure activity, grievance</t>
  </si>
  <si>
    <t>VISA_2_11</t>
  </si>
  <si>
    <t>VISA_2_12</t>
  </si>
  <si>
    <t>Union meeting for PSAC</t>
  </si>
  <si>
    <t>Café, Sean doit rembourser</t>
  </si>
  <si>
    <t>VISA_2_08</t>
  </si>
  <si>
    <t>BLC paiement VISA, conf#162348</t>
  </si>
  <si>
    <t xml:space="preserve">Café for office </t>
  </si>
  <si>
    <t>VISA_2_12A</t>
  </si>
  <si>
    <t>Super depanneur la citie</t>
  </si>
  <si>
    <t>Amure activity, Downton event</t>
  </si>
  <si>
    <t>Provigo #8801</t>
  </si>
  <si>
    <t>Just eat</t>
  </si>
  <si>
    <t>food movie, social event</t>
  </si>
  <si>
    <t>Fees_2</t>
  </si>
  <si>
    <t>Pay_5</t>
  </si>
  <si>
    <t>Pay_6</t>
  </si>
  <si>
    <t>BLC paiement VISA, conf#194305</t>
  </si>
  <si>
    <t>Le show wok restaurant</t>
  </si>
  <si>
    <t>GUI*GANDI US INC</t>
  </si>
  <si>
    <t>Futur shop</t>
  </si>
  <si>
    <t>Apple online store</t>
  </si>
  <si>
    <t>Copie nova</t>
  </si>
  <si>
    <t>ATTI montreal</t>
  </si>
  <si>
    <t>Pharmaprix #1825</t>
  </si>
  <si>
    <t>Board of representative: sexual assault</t>
  </si>
  <si>
    <t>Amure activity, Board of representative food</t>
  </si>
  <si>
    <t>VISA_2_18</t>
  </si>
  <si>
    <t>VISA_3_4</t>
  </si>
  <si>
    <t>VISA_2_25</t>
  </si>
  <si>
    <t>VISA_3_3</t>
  </si>
  <si>
    <t>Ordinateur pour 2ieme bureau</t>
  </si>
  <si>
    <t>VISA_3_5</t>
  </si>
  <si>
    <t>Lunch for international women day, flyers</t>
  </si>
  <si>
    <t>Amure activity, Event</t>
  </si>
  <si>
    <t>VISA_3_9</t>
  </si>
  <si>
    <t>Flyers for women day</t>
  </si>
  <si>
    <t>VISA_3_6</t>
  </si>
  <si>
    <t>Lettre pour PSAC</t>
  </si>
  <si>
    <t>VISA_3_13</t>
  </si>
  <si>
    <t>Screen for computer in second office</t>
  </si>
  <si>
    <t>VISA_3_4A</t>
  </si>
  <si>
    <t>VISA_1_28</t>
  </si>
  <si>
    <t>VISA_1_28A</t>
  </si>
  <si>
    <t>VISA_1_28B</t>
  </si>
  <si>
    <t>Board of representative</t>
  </si>
  <si>
    <t>Registration of our domain</t>
  </si>
  <si>
    <t>Chèque # 000216</t>
  </si>
  <si>
    <t>Pay_7</t>
  </si>
  <si>
    <t>Chèque # 000223</t>
  </si>
  <si>
    <t>Chèque # 000224</t>
  </si>
  <si>
    <t>Chèque # 000214</t>
  </si>
  <si>
    <t>BLC paiement VISA, conf#191827</t>
  </si>
  <si>
    <t>Restaurant rajastan</t>
  </si>
  <si>
    <t>VISA_3_26</t>
  </si>
  <si>
    <t>Paypal deepanlegal</t>
  </si>
  <si>
    <t>Solidarity donation</t>
  </si>
  <si>
    <t>VISA_3_27</t>
  </si>
  <si>
    <t>Deep an legal defence fund</t>
  </si>
  <si>
    <t>VISA_3_18</t>
  </si>
  <si>
    <t>Chèque # 000219</t>
  </si>
  <si>
    <t>Chèque # 000212</t>
  </si>
  <si>
    <t>Chèque # 000218</t>
  </si>
  <si>
    <t>Remboursement overdues count in 2014 budget</t>
  </si>
  <si>
    <t>Reimbursment overdue PSAC 2014 budget</t>
  </si>
  <si>
    <t>Chèque # 000215</t>
  </si>
  <si>
    <t>BLC paiement VISA, conf#191330</t>
  </si>
  <si>
    <t>Stipend board of rep and committee</t>
  </si>
  <si>
    <t>CQ215, 221-224</t>
  </si>
  <si>
    <t>Amure activity, Board of rep. and committee stipend</t>
  </si>
  <si>
    <t>CQ214</t>
  </si>
  <si>
    <t>Stipend (Ben Poirier)</t>
  </si>
  <si>
    <t>CQ219</t>
  </si>
  <si>
    <t>Traduction</t>
  </si>
  <si>
    <t>Tranduction</t>
  </si>
  <si>
    <t>CQ218</t>
  </si>
  <si>
    <t>Registration fees for 5 persons</t>
  </si>
  <si>
    <t>CQ212</t>
  </si>
  <si>
    <t>VISA_2_18A</t>
  </si>
  <si>
    <t>VISA_2_18B</t>
  </si>
  <si>
    <t>VISA_2_18C</t>
  </si>
  <si>
    <t>VISA_2_24</t>
  </si>
  <si>
    <t>Pay_8</t>
  </si>
  <si>
    <t>Chèque # 000221</t>
  </si>
  <si>
    <t>BLC paiement VISA, conf#195946</t>
  </si>
  <si>
    <t xml:space="preserve">Staples.ca </t>
  </si>
  <si>
    <t>Office stuff</t>
  </si>
  <si>
    <t>VISA_4_9</t>
  </si>
  <si>
    <t>PSAC dues on exec. Salary</t>
  </si>
  <si>
    <t>CQ216</t>
  </si>
  <si>
    <t>Magasin canadian tire #00435</t>
  </si>
  <si>
    <t>Chèque # 000220</t>
  </si>
  <si>
    <t>Chèque # 000217</t>
  </si>
  <si>
    <t>Chèque # 000238</t>
  </si>
  <si>
    <t>Chèque # 000243</t>
  </si>
  <si>
    <t>Pay_9</t>
  </si>
  <si>
    <t>Chèque # 000242</t>
  </si>
  <si>
    <t>Chèque # 000237</t>
  </si>
  <si>
    <t>Chèque # 000233</t>
  </si>
  <si>
    <t>Chèque # 000232</t>
  </si>
  <si>
    <t>Chèque # 000225</t>
  </si>
  <si>
    <t>BLC paiement VISA, conf#192125</t>
  </si>
  <si>
    <t>BLC paiement VISA, conf#192752</t>
  </si>
  <si>
    <t>CQ232</t>
  </si>
  <si>
    <t>Psychologist</t>
  </si>
  <si>
    <t>Service, psychologue</t>
  </si>
  <si>
    <t>CQ233</t>
  </si>
  <si>
    <t>Members special activity</t>
  </si>
  <si>
    <t>Amure activity, special</t>
  </si>
  <si>
    <t>CQ225</t>
  </si>
  <si>
    <t>Office***</t>
  </si>
  <si>
    <t>Promotional Items</t>
  </si>
  <si>
    <t>x</t>
  </si>
  <si>
    <t>Board of representative and committee stipend</t>
  </si>
  <si>
    <t>Amure activity:</t>
  </si>
  <si>
    <t>Board of representative food</t>
  </si>
  <si>
    <t>Downtown event</t>
  </si>
  <si>
    <t>Event</t>
  </si>
  <si>
    <t>Exec. Meeting</t>
  </si>
  <si>
    <t>GA</t>
  </si>
  <si>
    <t>Grievance</t>
  </si>
  <si>
    <t>Post-Doc</t>
  </si>
  <si>
    <t>Macdonald campus event</t>
  </si>
  <si>
    <t>Employee</t>
  </si>
  <si>
    <t>Office:</t>
  </si>
  <si>
    <t>Stationnary</t>
  </si>
  <si>
    <t>Computer</t>
  </si>
  <si>
    <t>Telecommunication</t>
  </si>
  <si>
    <t>Budget 2014</t>
  </si>
  <si>
    <t>Solidarity funds</t>
  </si>
  <si>
    <t>Union meeting</t>
  </si>
  <si>
    <t>Service</t>
  </si>
  <si>
    <t>Les 2 totals balances 49283.22</t>
  </si>
  <si>
    <t>VISA_3_24</t>
  </si>
  <si>
    <t>CQ217</t>
  </si>
  <si>
    <t>Donation AGSEM for conference</t>
  </si>
  <si>
    <t>VISA_4_9A</t>
  </si>
  <si>
    <t>VISA_4_15</t>
  </si>
  <si>
    <t>Windex and cleaning</t>
  </si>
  <si>
    <t>Chèque # 000231</t>
  </si>
  <si>
    <t>Chèque # 000228</t>
  </si>
  <si>
    <t>Chèque # 000234</t>
  </si>
  <si>
    <t>Fiona Ross training</t>
  </si>
  <si>
    <t>CQ234</t>
  </si>
  <si>
    <t>Chèque # 000245</t>
  </si>
  <si>
    <t>Chèque # 000240</t>
  </si>
  <si>
    <t>Chèque # 000241</t>
  </si>
  <si>
    <t>Chèque # 000222</t>
  </si>
  <si>
    <t>Chèque # 000230</t>
  </si>
  <si>
    <t>Pay_10</t>
  </si>
  <si>
    <t>Chèque # 000235</t>
  </si>
  <si>
    <t>Access Info</t>
  </si>
  <si>
    <t>Access information</t>
  </si>
  <si>
    <t>CQ235</t>
  </si>
  <si>
    <t>BLC paiement VISA, conf#122110</t>
  </si>
  <si>
    <t>Chèque # 000248</t>
  </si>
  <si>
    <t>Chèque # 000246</t>
  </si>
  <si>
    <t>CQ246</t>
  </si>
  <si>
    <t>Chèque # 000247</t>
  </si>
  <si>
    <t>CQ247</t>
  </si>
  <si>
    <t>Fees_3</t>
  </si>
  <si>
    <t>Bell mobility verdun</t>
  </si>
  <si>
    <t>Hotel chateau Laurier</t>
  </si>
  <si>
    <t>Hotel for PSAC triannal observer</t>
  </si>
  <si>
    <t>Via-rail for PSAC triannal Ben Poirier</t>
  </si>
  <si>
    <t>CQ228</t>
  </si>
  <si>
    <t>CQ230</t>
  </si>
  <si>
    <t>CQ231</t>
  </si>
  <si>
    <t>Access Info (Sean a remboursé VISA_2_04A $78)</t>
  </si>
  <si>
    <t>Wine and cheese</t>
  </si>
  <si>
    <t>Amure activity, Wine and cheese</t>
  </si>
  <si>
    <t>VISA_5_6</t>
  </si>
  <si>
    <t>CQ243</t>
  </si>
  <si>
    <t>Agatha</t>
  </si>
  <si>
    <t>Jillian</t>
  </si>
  <si>
    <t>Kazumi</t>
  </si>
  <si>
    <t>CQ242</t>
  </si>
  <si>
    <t>CQ237</t>
  </si>
  <si>
    <t>Stephen</t>
  </si>
  <si>
    <t>Sophia</t>
  </si>
  <si>
    <t>Kaustuv</t>
  </si>
  <si>
    <t>CQ245</t>
  </si>
  <si>
    <t>CQ240</t>
  </si>
  <si>
    <t>CQ241</t>
  </si>
  <si>
    <t>Lunch auditor</t>
  </si>
  <si>
    <t>Amure activity, Auditor food</t>
  </si>
  <si>
    <t>CQ248</t>
  </si>
  <si>
    <t>VISA_4_30</t>
  </si>
  <si>
    <t>CQ220</t>
  </si>
  <si>
    <t>Chèque # 000236</t>
  </si>
  <si>
    <t>Francois gaz et parking for 4 meeting</t>
  </si>
  <si>
    <t>Amure activity, Accomodation for exec. Meeting</t>
  </si>
  <si>
    <t>Chèque # 000229</t>
  </si>
  <si>
    <t>Chèque # 000251</t>
  </si>
  <si>
    <t>CQ251</t>
  </si>
  <si>
    <t>Chèque # 000256</t>
  </si>
  <si>
    <t>CQ256</t>
  </si>
  <si>
    <t>Chèque # 000249</t>
  </si>
  <si>
    <t>Conference</t>
  </si>
  <si>
    <t>Car and parking Ottawa wage for Sheehan</t>
  </si>
  <si>
    <t>CQ249</t>
  </si>
  <si>
    <t>Rental</t>
  </si>
  <si>
    <t>Chèque # 000253</t>
  </si>
  <si>
    <t>CQ253</t>
  </si>
  <si>
    <t>Chèque # 000252</t>
  </si>
  <si>
    <t>CQ252</t>
  </si>
  <si>
    <t>Chèque # 000257</t>
  </si>
  <si>
    <t>CQ257</t>
  </si>
  <si>
    <t>BLC paiement VISA, conf#190126</t>
  </si>
  <si>
    <t>Pharmaprix #022</t>
  </si>
  <si>
    <t>VISA_5_20</t>
  </si>
  <si>
    <t>VISA_5_20A</t>
  </si>
  <si>
    <t>Enveloppe</t>
  </si>
  <si>
    <t>Stamps</t>
  </si>
  <si>
    <t>Ling Yi</t>
  </si>
  <si>
    <t>CQ238</t>
  </si>
  <si>
    <t>VISA_4_22</t>
  </si>
  <si>
    <t>Caffe and tea for office</t>
  </si>
  <si>
    <t>Pay_11</t>
  </si>
  <si>
    <t>VISA_4_21</t>
  </si>
  <si>
    <t>Amure activity, Mac event</t>
  </si>
  <si>
    <t>CQ229</t>
  </si>
  <si>
    <t>Chèque # 000254</t>
  </si>
  <si>
    <t>Chèque # 000255</t>
  </si>
  <si>
    <t>Chèque # 000269</t>
  </si>
  <si>
    <t>Chèque # 000264</t>
  </si>
  <si>
    <t>Chèque # 000267</t>
  </si>
  <si>
    <t>Chèque # 000268</t>
  </si>
  <si>
    <t>Chèque # 000263</t>
  </si>
  <si>
    <t>Chèque # 000259</t>
  </si>
  <si>
    <t>Chèque # 000260</t>
  </si>
  <si>
    <t>Drinks Mac event</t>
  </si>
  <si>
    <t>CQ259</t>
  </si>
  <si>
    <t>Food Mac event</t>
  </si>
  <si>
    <t>CQ260</t>
  </si>
  <si>
    <t>Per diam for Ben  triennal PSAC convention</t>
  </si>
  <si>
    <t>Per diam for Tyler triennal PSAC convention</t>
  </si>
  <si>
    <t>Chèque # 000266</t>
  </si>
  <si>
    <t>Chèque # 000261</t>
  </si>
  <si>
    <t>Chèque # 000265</t>
  </si>
  <si>
    <t>Chèque # 000258</t>
  </si>
  <si>
    <t>CQ258</t>
  </si>
  <si>
    <t>Chèque # 000262</t>
  </si>
  <si>
    <t>BLC paiement VISA, conf#153630</t>
  </si>
  <si>
    <t>CQ261</t>
  </si>
  <si>
    <t>CQ262</t>
  </si>
  <si>
    <t>Button maker</t>
  </si>
  <si>
    <t>VISA_5_27</t>
  </si>
  <si>
    <t>Committee lunch</t>
  </si>
  <si>
    <t>Amure activity, Committee food</t>
  </si>
  <si>
    <t>VISA_5_26</t>
  </si>
  <si>
    <t>Ling Li</t>
  </si>
  <si>
    <t>Jacob</t>
  </si>
  <si>
    <t>CQ269</t>
  </si>
  <si>
    <t>CQ264</t>
  </si>
  <si>
    <t>CQ267</t>
  </si>
  <si>
    <t>CQ268</t>
  </si>
  <si>
    <t>CQ263</t>
  </si>
  <si>
    <t>CQ266</t>
  </si>
  <si>
    <t>CQ265</t>
  </si>
  <si>
    <t>CQ255</t>
  </si>
  <si>
    <t>CQ254</t>
  </si>
  <si>
    <t>CQ236</t>
  </si>
  <si>
    <t>BLC paiement VISA, conf#200732</t>
  </si>
  <si>
    <t>WPY Crowdrise 855-469-3729 CA</t>
  </si>
  <si>
    <t>Donation Baltimore</t>
  </si>
  <si>
    <t>VISA_6_3</t>
  </si>
  <si>
    <t>Best buy.ca # 900 mississauga CD</t>
  </si>
  <si>
    <t>Imprimante couleur pour macaron</t>
  </si>
  <si>
    <t>VISA_6_3A</t>
  </si>
  <si>
    <t>Chèque # 000272</t>
  </si>
  <si>
    <t>Chèque # 000270</t>
  </si>
  <si>
    <t>BLC paiement VISA, conf#084530</t>
  </si>
  <si>
    <t>grievance meeting (Sean a remboursé VISA_2_08 $9.82)</t>
  </si>
  <si>
    <t>CQ270</t>
  </si>
  <si>
    <t>CQ272</t>
  </si>
  <si>
    <t>Chèque # 000208</t>
  </si>
  <si>
    <t>BLC paiement VISA, conf#195755</t>
  </si>
  <si>
    <t>Chèque # 000275</t>
  </si>
  <si>
    <t>Chèque # 000271</t>
  </si>
  <si>
    <t>Chèque # 000274</t>
  </si>
  <si>
    <t>Chèque # 000278</t>
  </si>
  <si>
    <t>BLC paiement VISA, conf#153026</t>
  </si>
  <si>
    <t>Donation forTown of Hay River (during PSAC triennal)</t>
  </si>
  <si>
    <t>CQ274</t>
  </si>
  <si>
    <t>CQ271</t>
  </si>
  <si>
    <t>Table for conference room + stationnary</t>
  </si>
  <si>
    <t>Office, furniture</t>
  </si>
  <si>
    <t>VISA_6_25</t>
  </si>
  <si>
    <t>Pay_12</t>
  </si>
  <si>
    <t>Pay_13</t>
  </si>
  <si>
    <t>Pay_14</t>
  </si>
  <si>
    <t>CQ278</t>
  </si>
  <si>
    <t>Pens</t>
  </si>
  <si>
    <t>VISA_6_16</t>
  </si>
  <si>
    <t>Food for 15$ fair meeting</t>
  </si>
  <si>
    <t>VISA_6_25A</t>
  </si>
  <si>
    <t>CQ275</t>
  </si>
  <si>
    <t>Donation ECOLE</t>
  </si>
  <si>
    <t>CQ208</t>
  </si>
  <si>
    <t>Committee food</t>
  </si>
  <si>
    <t>Accomodation for exec. Meeting</t>
  </si>
  <si>
    <t>Furniture</t>
  </si>
  <si>
    <t>Psychologue</t>
  </si>
  <si>
    <t>-Translation</t>
  </si>
  <si>
    <t>-Psychologue</t>
  </si>
  <si>
    <t>-Conference</t>
  </si>
  <si>
    <t>-Access information</t>
  </si>
  <si>
    <t>Chèque # 000226</t>
  </si>
  <si>
    <t>Fabrice taxi</t>
  </si>
  <si>
    <t>CQ226</t>
  </si>
  <si>
    <t>Restaurant ambala</t>
  </si>
  <si>
    <t>Food for exec. Meeting</t>
  </si>
  <si>
    <t>VISA_7_16</t>
  </si>
  <si>
    <t>BLC paiement VISA, conf#155746</t>
  </si>
  <si>
    <t>Chèque # 000281</t>
  </si>
  <si>
    <t>Chèque # 000283</t>
  </si>
  <si>
    <t>Chèque # 000310</t>
  </si>
  <si>
    <t>Chèque # 000280</t>
  </si>
  <si>
    <t>Chèque # 000282</t>
  </si>
  <si>
    <t>Chèque # 000284</t>
  </si>
  <si>
    <t>Chèque # 000276</t>
  </si>
  <si>
    <t>Chèque # 000301</t>
  </si>
  <si>
    <t>Chèque # 000250</t>
  </si>
  <si>
    <t>Chèque # 000285</t>
  </si>
  <si>
    <t>BLC paiement VISA, conf#130147</t>
  </si>
  <si>
    <t>Apple store #R248</t>
  </si>
  <si>
    <t>Famous player</t>
  </si>
  <si>
    <t>Tyler trip by train to PSAC</t>
  </si>
  <si>
    <t>CQ250</t>
  </si>
  <si>
    <t>CQ282</t>
  </si>
  <si>
    <t>Ice cream for outreach</t>
  </si>
  <si>
    <t>Amure activity, Outreach</t>
  </si>
  <si>
    <t>CQ283</t>
  </si>
  <si>
    <t>CQ284</t>
  </si>
  <si>
    <t>VISA_8_9</t>
  </si>
  <si>
    <t>VISA_6_16A</t>
  </si>
  <si>
    <t>VISA_5_26A</t>
  </si>
  <si>
    <t>Post-Doc food bargainning</t>
  </si>
  <si>
    <t>VISA_8_4</t>
  </si>
  <si>
    <t>VISA_7_21</t>
  </si>
  <si>
    <t>Snack for 15 and fair, Tyler</t>
  </si>
  <si>
    <t>CQ301</t>
  </si>
  <si>
    <t>food special GA</t>
  </si>
  <si>
    <t>VISA_7_22</t>
  </si>
  <si>
    <t xml:space="preserve"> </t>
  </si>
  <si>
    <t>Pay_15</t>
  </si>
  <si>
    <t>Fees_4</t>
  </si>
  <si>
    <t>Pay_16</t>
  </si>
  <si>
    <t>Fees_5</t>
  </si>
  <si>
    <t>Chèque # 000279</t>
  </si>
  <si>
    <t>Chèque # 000286</t>
  </si>
  <si>
    <t>Chèque # 000305</t>
  </si>
  <si>
    <t>Chèque # 000304</t>
  </si>
  <si>
    <t>Chèque # 000287</t>
  </si>
  <si>
    <t>Chèque # 000306</t>
  </si>
  <si>
    <t>BLC paiement VISA, conf#184648</t>
  </si>
  <si>
    <t>Carte cadeau pour outreach</t>
  </si>
  <si>
    <t>Ipad + cable pour outreach</t>
  </si>
  <si>
    <t>Air canada</t>
  </si>
  <si>
    <t>SAQ</t>
  </si>
  <si>
    <t>CQ286</t>
  </si>
  <si>
    <t>CQ304</t>
  </si>
  <si>
    <t>Steph Berrington</t>
  </si>
  <si>
    <t>CQ305</t>
  </si>
  <si>
    <t>CQ306</t>
  </si>
  <si>
    <t xml:space="preserve">BBQ rental </t>
  </si>
  <si>
    <t>CQ287</t>
  </si>
  <si>
    <t>Amure activity, BBQ summer</t>
  </si>
  <si>
    <t>VISA_8_9A</t>
  </si>
  <si>
    <t>VISA_8_10</t>
  </si>
  <si>
    <t>Message delivery system, Kevin</t>
  </si>
  <si>
    <t>CQ310</t>
  </si>
  <si>
    <t>CQ285</t>
  </si>
  <si>
    <t>CQ280</t>
  </si>
  <si>
    <t>Snack Tyler outreach</t>
  </si>
  <si>
    <t>CQ276</t>
  </si>
  <si>
    <t>Snack Sean mobilization meeting</t>
  </si>
  <si>
    <t>CQ281</t>
  </si>
  <si>
    <t>Food bargainning meeting</t>
  </si>
  <si>
    <t>Amure activity, Bargainning meeting food</t>
  </si>
  <si>
    <t>VISA_8_19</t>
  </si>
  <si>
    <t>VISA_8_18</t>
  </si>
  <si>
    <t>Chèque # 000294</t>
  </si>
  <si>
    <t>Chèque # 000288</t>
  </si>
  <si>
    <t>Chèque # 000291</t>
  </si>
  <si>
    <t>Chèque # 000307</t>
  </si>
  <si>
    <t>BLC paiement VISA, conf#153834</t>
  </si>
  <si>
    <t>VISA_8_9B</t>
  </si>
  <si>
    <t>Ticket pour Sean pour training PSAC</t>
  </si>
  <si>
    <t>CQ279</t>
  </si>
  <si>
    <t>CQ294</t>
  </si>
  <si>
    <t>CQ288</t>
  </si>
  <si>
    <t>CQ291</t>
  </si>
  <si>
    <t>CQ307</t>
  </si>
  <si>
    <t>Chèque # 000292</t>
  </si>
  <si>
    <t>Chèque # 000299</t>
  </si>
  <si>
    <t>Chèque # 000298</t>
  </si>
  <si>
    <t>Chèque # 000296</t>
  </si>
  <si>
    <t>Chèque # 000311</t>
  </si>
  <si>
    <t>Chèque # 000300</t>
  </si>
  <si>
    <t>BLC paiement VISA, conf#160232</t>
  </si>
  <si>
    <t>VISA_9_16</t>
  </si>
  <si>
    <t>VISA_9_8</t>
  </si>
  <si>
    <t>CQ292</t>
  </si>
  <si>
    <t>CQ299</t>
  </si>
  <si>
    <t>CQ298</t>
  </si>
  <si>
    <t>Sean mobilization meeting</t>
  </si>
  <si>
    <t>Tyler accommodation charge PSAC triennial</t>
  </si>
  <si>
    <t>CQ296</t>
  </si>
  <si>
    <t>CQ311</t>
  </si>
  <si>
    <t>Chèque # 000314</t>
  </si>
  <si>
    <t>Chèque # 000316</t>
  </si>
  <si>
    <t>Chèque # 000318</t>
  </si>
  <si>
    <t>Chèque # 000315</t>
  </si>
  <si>
    <t>Chèque # 000312</t>
  </si>
  <si>
    <t>Chèque # 000297</t>
  </si>
  <si>
    <t>Chèque # 000320</t>
  </si>
  <si>
    <t>Chèque # 000321</t>
  </si>
  <si>
    <t>BLC paiement VISA, conf#193402</t>
  </si>
  <si>
    <t>amazon.com amzn.com</t>
  </si>
  <si>
    <t>Dist alimentaire aubut</t>
  </si>
  <si>
    <t>CQ300</t>
  </si>
  <si>
    <t>Donation for support gay pride</t>
  </si>
  <si>
    <t>CQ297</t>
  </si>
  <si>
    <t>CQ312</t>
  </si>
  <si>
    <t>VISA_9_29</t>
  </si>
  <si>
    <t>VISA_9_24</t>
  </si>
  <si>
    <t>Purchase food for Amuse BBQ, reimburse by Amuse see VISA</t>
  </si>
  <si>
    <t>VISA_9_2</t>
  </si>
  <si>
    <t>VISA_9_22</t>
  </si>
  <si>
    <t>Hole punch to make buttons</t>
  </si>
  <si>
    <t>VISA_9_24A</t>
  </si>
  <si>
    <t>VISA_9_30</t>
  </si>
  <si>
    <t>VISA_10_3</t>
  </si>
  <si>
    <t>Training food for Union basic with Amure/Amuse</t>
  </si>
  <si>
    <t>CQ314</t>
  </si>
  <si>
    <t>CQ316</t>
  </si>
  <si>
    <t>CQ318</t>
  </si>
  <si>
    <t>CQ315</t>
  </si>
  <si>
    <t>Tim</t>
  </si>
  <si>
    <t>CQ320</t>
  </si>
  <si>
    <t>Sasha</t>
  </si>
  <si>
    <t>CQ321</t>
  </si>
  <si>
    <t>Chèque # 000324</t>
  </si>
  <si>
    <t>BLC paiement VISA, conf#193937</t>
  </si>
  <si>
    <t>Metro ave du parc #2359</t>
  </si>
  <si>
    <t>VISA_10_7</t>
  </si>
  <si>
    <t>VISA_10_3A</t>
  </si>
  <si>
    <t>BBQ</t>
  </si>
  <si>
    <t>Outreach</t>
  </si>
  <si>
    <t>Soutrait 887.70$ de la ligne 6. Remboursement de AMUSE</t>
  </si>
  <si>
    <t>Soustraire</t>
  </si>
  <si>
    <t>Pay_17</t>
  </si>
  <si>
    <t>Pay_18</t>
  </si>
  <si>
    <t>Pay_19</t>
  </si>
  <si>
    <t>Pay_20</t>
  </si>
  <si>
    <t>Pay_21</t>
  </si>
  <si>
    <t>Chèque # 000313</t>
  </si>
  <si>
    <t>Chèque # 000331</t>
  </si>
  <si>
    <t>Chèque # 000333</t>
  </si>
  <si>
    <t>Chèque # 000330</t>
  </si>
  <si>
    <t>Chèque # 000332</t>
  </si>
  <si>
    <t>Chèque # 000329</t>
  </si>
  <si>
    <t>Chèque # 000325</t>
  </si>
  <si>
    <t>Chèque # 000335</t>
  </si>
  <si>
    <t>Chèque # 000322</t>
  </si>
  <si>
    <t>Chèque # 000334</t>
  </si>
  <si>
    <t>Chèque # 000323</t>
  </si>
  <si>
    <t>BLC paiement VISA, conf#193944</t>
  </si>
  <si>
    <t>WPCHRG.com</t>
  </si>
  <si>
    <t>Moo com</t>
  </si>
  <si>
    <t>Ocean sushi</t>
  </si>
  <si>
    <t>Wordpress redirection</t>
  </si>
  <si>
    <t>VISA_10_20</t>
  </si>
  <si>
    <t>Business card</t>
  </si>
  <si>
    <t>VISA_10_27</t>
  </si>
  <si>
    <t>CQ323</t>
  </si>
  <si>
    <t>CQ322</t>
  </si>
  <si>
    <t>CQ324</t>
  </si>
  <si>
    <t>CQ329</t>
  </si>
  <si>
    <t>CQ331</t>
  </si>
  <si>
    <t>Mark</t>
  </si>
  <si>
    <t>CQ333</t>
  </si>
  <si>
    <t>CQ330</t>
  </si>
  <si>
    <t>CQ332</t>
  </si>
  <si>
    <t>CQ334</t>
  </si>
  <si>
    <t>VISA_10_8</t>
  </si>
  <si>
    <t>VISA_10_16</t>
  </si>
  <si>
    <t>VISA_10_20A</t>
  </si>
  <si>
    <t>Bargainning meeting</t>
  </si>
  <si>
    <t>VISA_10_29</t>
  </si>
  <si>
    <t>Halloween party</t>
  </si>
  <si>
    <t>Amure activity, Halloween party</t>
  </si>
  <si>
    <t>VISA_10_30</t>
  </si>
  <si>
    <t>Food mobilization</t>
  </si>
  <si>
    <t>Amure activity, mobilization</t>
  </si>
  <si>
    <t>VISA_10_22</t>
  </si>
  <si>
    <t>Montant de l'année passé</t>
  </si>
  <si>
    <t>Note: 1500$ de l'année passé et 500$ pour le 4ième trimestre</t>
  </si>
  <si>
    <t>Chèque # 000327</t>
  </si>
  <si>
    <t>Chèque # 000339</t>
  </si>
  <si>
    <t>Chèque # 000337</t>
  </si>
  <si>
    <t>BLC paiement VISA, conf#192620</t>
  </si>
  <si>
    <t>PGSS</t>
  </si>
  <si>
    <t>Adobe *creative cloud</t>
  </si>
  <si>
    <t>License renewal</t>
  </si>
  <si>
    <t>SP * Peoplepowerpress</t>
  </si>
  <si>
    <t>CQ335</t>
  </si>
  <si>
    <t>VISA_11_3</t>
  </si>
  <si>
    <t>Food bargainning meeting, noon</t>
  </si>
  <si>
    <t>VISA_11_5</t>
  </si>
  <si>
    <t>VISA_11_5A</t>
  </si>
  <si>
    <t>Food bargainning meeting, 5pm</t>
  </si>
  <si>
    <t>CQ337</t>
  </si>
  <si>
    <t>Pay_22</t>
  </si>
  <si>
    <t>Fees_6</t>
  </si>
  <si>
    <t>Pay_23</t>
  </si>
  <si>
    <t>VISA_11_5B</t>
  </si>
  <si>
    <t>CQ339</t>
  </si>
  <si>
    <t>VISA_1_27</t>
  </si>
  <si>
    <t>VISA_4_27</t>
  </si>
  <si>
    <t>VISA_3_26A</t>
  </si>
  <si>
    <t>VISA_2_25A</t>
  </si>
  <si>
    <t>VISA_5_27A</t>
  </si>
  <si>
    <t>VISA_6_25B</t>
  </si>
  <si>
    <t>Chèque # 000338</t>
  </si>
  <si>
    <t>Chèque # 000343</t>
  </si>
  <si>
    <t>Chèque # 000347</t>
  </si>
  <si>
    <t>Chèque # 000340</t>
  </si>
  <si>
    <t>Chèque # 000346</t>
  </si>
  <si>
    <t>Chèque # 000345</t>
  </si>
  <si>
    <t>Chèque # 000344</t>
  </si>
  <si>
    <t>Chèque # 000317</t>
  </si>
  <si>
    <t>Chèque # 000328</t>
  </si>
  <si>
    <t>Chèque # 000336</t>
  </si>
  <si>
    <t>Chèque # 000342</t>
  </si>
  <si>
    <t>Chèque # 000326</t>
  </si>
  <si>
    <t>Chèque # 000355</t>
  </si>
  <si>
    <t>BLC paiement VISA, conf#192944</t>
  </si>
  <si>
    <t>QPIR agenda for board</t>
  </si>
  <si>
    <t>CQ313</t>
  </si>
  <si>
    <t>Tyler salary adjustment after mistake</t>
  </si>
  <si>
    <t>CQ325</t>
  </si>
  <si>
    <t>CQ327</t>
  </si>
  <si>
    <t>VISA_11_12</t>
  </si>
  <si>
    <t>Button maker part</t>
  </si>
  <si>
    <t>VISA_11_17</t>
  </si>
  <si>
    <t>CQ338</t>
  </si>
  <si>
    <t>CQ343</t>
  </si>
  <si>
    <t>CQ340</t>
  </si>
  <si>
    <t>CQ317</t>
  </si>
  <si>
    <t>CQ328</t>
  </si>
  <si>
    <t>CQ336</t>
  </si>
  <si>
    <t>CQ342</t>
  </si>
  <si>
    <t>CQ347</t>
  </si>
  <si>
    <t>CQ346</t>
  </si>
  <si>
    <t>CQ345</t>
  </si>
  <si>
    <t>CQ344</t>
  </si>
  <si>
    <t>Chèque # 000349</t>
  </si>
  <si>
    <t>Chèque # 000361</t>
  </si>
  <si>
    <t>Chèque # 000351</t>
  </si>
  <si>
    <t>BLC paiement VISA, conf#193226</t>
  </si>
  <si>
    <t>Facebook LPYH79WHN2</t>
  </si>
  <si>
    <t>CQ349</t>
  </si>
  <si>
    <t>Francois gaz et parking for 3 meeting + 1 resto meeting</t>
  </si>
  <si>
    <t>CQ351</t>
  </si>
  <si>
    <t>VISA_7_27</t>
  </si>
  <si>
    <t>VISA_8_25</t>
  </si>
  <si>
    <t>VISA_9_25</t>
  </si>
  <si>
    <t>VISA_10_27A</t>
  </si>
  <si>
    <t>CQ326</t>
  </si>
  <si>
    <t>Speaker for activism short screening John Greyson</t>
  </si>
  <si>
    <t>CQ355</t>
  </si>
  <si>
    <t>VISA_12_3</t>
  </si>
  <si>
    <t>Petition 15 and fair</t>
  </si>
  <si>
    <t>VISA_12_3A</t>
  </si>
  <si>
    <t>CQ361</t>
  </si>
  <si>
    <t>Facebook</t>
  </si>
  <si>
    <t>Halloween</t>
  </si>
  <si>
    <t>Fees_7</t>
  </si>
  <si>
    <t>Pay_24</t>
  </si>
  <si>
    <t>Pay_25</t>
  </si>
  <si>
    <t>Fees_8</t>
  </si>
  <si>
    <t>Pay_26</t>
  </si>
  <si>
    <t>Fees_9</t>
  </si>
  <si>
    <t>Paye Georges</t>
  </si>
  <si>
    <t>Pay_27</t>
  </si>
  <si>
    <t>VISA_12_31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</si>
</sst>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[$$-1009]* #,##0.00_-;\-[$$-1009]* #,##0.00_-;_-[$$-1009]* &quot;-&quot;??_-;_-@_-"/>
    <numFmt numFmtId="165" formatCode="0_);[Red]\(0\)"/>
  </numFmts>
  <fonts count="3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b/>
      <sz val="11"/>
      <color rgb="FFFF0000"/>
      <name val="Calibri"/>
      <scheme val="minor"/>
    </font>
    <font>
      <b/>
      <sz val="11"/>
      <color rgb="FF008000"/>
      <name val="Calibri"/>
      <scheme val="minor"/>
    </font>
    <font>
      <sz val="11"/>
      <color theme="1"/>
      <name val="Calibri"/>
      <scheme val="minor"/>
    </font>
    <font>
      <sz val="11"/>
      <name val="Calibri"/>
      <scheme val="minor"/>
    </font>
    <font>
      <sz val="11"/>
      <color theme="0" tint="-0.249977111117893"/>
      <name val="Calibri"/>
      <scheme val="minor"/>
    </font>
    <font>
      <sz val="11"/>
      <color rgb="FF008000"/>
      <name val="Calibri"/>
      <scheme val="minor"/>
    </font>
    <font>
      <sz val="11"/>
      <color rgb="FFFF0000"/>
      <name val="Calibri"/>
      <scheme val="minor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2"/>
      <color theme="4" tint="-0.499984740745262"/>
      <name val="Cambria"/>
      <family val="2"/>
      <scheme val="major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5"/>
      <color indexed="18"/>
      <name val="Arial"/>
      <family val="2"/>
    </font>
    <font>
      <b/>
      <sz val="15"/>
      <color theme="4" tint="-0.499984740745262"/>
      <name val="Cambria"/>
      <family val="2"/>
      <scheme val="major"/>
    </font>
    <font>
      <sz val="9"/>
      <color theme="1"/>
      <name val="Calibri"/>
      <scheme val="minor"/>
    </font>
    <font>
      <sz val="12"/>
      <color rgb="FFFF0000"/>
      <name val="Calibri"/>
      <family val="2"/>
      <scheme val="minor"/>
    </font>
    <font>
      <sz val="12"/>
      <color rgb="FF008000"/>
      <name val="Calibri"/>
      <scheme val="minor"/>
    </font>
    <font>
      <sz val="11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366FF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56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8" fontId="15" fillId="0" borderId="0" applyFont="0" applyBorder="0" applyAlignment="0" applyProtection="0"/>
    <xf numFmtId="1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9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7">
    <xf numFmtId="0" fontId="0" fillId="0" borderId="0" xfId="0"/>
    <xf numFmtId="14" fontId="6" fillId="0" borderId="0" xfId="0" applyNumberFormat="1" applyFont="1"/>
    <xf numFmtId="0" fontId="6" fillId="0" borderId="0" xfId="0" applyFont="1"/>
    <xf numFmtId="0" fontId="7" fillId="0" borderId="0" xfId="0" applyFont="1"/>
    <xf numFmtId="14" fontId="12" fillId="0" borderId="0" xfId="0" applyNumberFormat="1" applyFont="1"/>
    <xf numFmtId="0" fontId="12" fillId="0" borderId="0" xfId="0" applyFont="1"/>
    <xf numFmtId="43" fontId="13" fillId="0" borderId="0" xfId="0" applyNumberFormat="1" applyFont="1" applyBorder="1"/>
    <xf numFmtId="0" fontId="10" fillId="0" borderId="0" xfId="0" applyFont="1"/>
    <xf numFmtId="14" fontId="10" fillId="0" borderId="0" xfId="0" applyNumberFormat="1" applyFont="1"/>
    <xf numFmtId="0" fontId="11" fillId="0" borderId="0" xfId="0" applyFont="1"/>
    <xf numFmtId="38" fontId="5" fillId="0" borderId="0" xfId="905" applyFont="1" applyFill="1" applyBorder="1" applyAlignment="1" applyProtection="1">
      <protection locked="0"/>
    </xf>
    <xf numFmtId="38" fontId="3" fillId="0" borderId="0" xfId="905" applyFont="1" applyFill="1" applyBorder="1" applyProtection="1">
      <protection locked="0"/>
    </xf>
    <xf numFmtId="38" fontId="3" fillId="0" borderId="0" xfId="905" applyFont="1" applyFill="1" applyBorder="1" applyProtection="1"/>
    <xf numFmtId="38" fontId="3" fillId="0" borderId="0" xfId="905" applyFont="1" applyBorder="1" applyProtection="1"/>
    <xf numFmtId="38" fontId="19" fillId="0" borderId="0" xfId="905" applyFont="1" applyFill="1" applyBorder="1" applyAlignment="1" applyProtection="1">
      <alignment horizontal="left"/>
      <protection locked="0"/>
    </xf>
    <xf numFmtId="38" fontId="18" fillId="0" borderId="0" xfId="905" applyFont="1" applyFill="1" applyBorder="1" applyAlignment="1">
      <alignment horizontal="left"/>
    </xf>
    <xf numFmtId="38" fontId="3" fillId="0" borderId="0" xfId="905" applyFont="1" applyBorder="1" applyAlignment="1" applyProtection="1">
      <alignment horizontal="left"/>
    </xf>
    <xf numFmtId="43" fontId="3" fillId="0" borderId="0" xfId="905" applyNumberFormat="1" applyFont="1" applyFill="1" applyBorder="1" applyAlignment="1" applyProtection="1">
      <alignment horizontal="center"/>
    </xf>
    <xf numFmtId="43" fontId="4" fillId="0" borderId="0" xfId="905" applyNumberFormat="1" applyFont="1" applyFill="1" applyBorder="1" applyAlignment="1" applyProtection="1">
      <alignment horizontal="center"/>
    </xf>
    <xf numFmtId="43" fontId="3" fillId="0" borderId="0" xfId="905" applyNumberFormat="1" applyFont="1" applyBorder="1" applyAlignment="1" applyProtection="1">
      <alignment horizontal="center"/>
    </xf>
    <xf numFmtId="43" fontId="3" fillId="0" borderId="0" xfId="905" applyNumberFormat="1" applyFont="1" applyFill="1" applyBorder="1" applyAlignment="1" applyProtection="1">
      <alignment horizontal="center"/>
      <protection locked="0"/>
    </xf>
    <xf numFmtId="43" fontId="8" fillId="0" borderId="1" xfId="0" applyNumberFormat="1" applyFont="1" applyBorder="1"/>
    <xf numFmtId="43" fontId="9" fillId="0" borderId="2" xfId="0" applyNumberFormat="1" applyFont="1" applyBorder="1"/>
    <xf numFmtId="164" fontId="6" fillId="0" borderId="3" xfId="0" applyNumberFormat="1" applyFont="1" applyBorder="1"/>
    <xf numFmtId="164" fontId="12" fillId="0" borderId="5" xfId="0" applyNumberFormat="1" applyFont="1" applyBorder="1"/>
    <xf numFmtId="164" fontId="10" fillId="0" borderId="5" xfId="0" applyNumberFormat="1" applyFont="1" applyBorder="1"/>
    <xf numFmtId="43" fontId="14" fillId="0" borderId="4" xfId="0" applyNumberFormat="1" applyFont="1" applyBorder="1"/>
    <xf numFmtId="0" fontId="3" fillId="0" borderId="0" xfId="905" applyNumberFormat="1" applyFont="1" applyFill="1" applyBorder="1" applyAlignment="1" applyProtection="1">
      <alignment horizontal="center"/>
    </xf>
    <xf numFmtId="38" fontId="20" fillId="0" borderId="0" xfId="905" applyFont="1" applyFill="1" applyBorder="1" applyAlignment="1" applyProtection="1">
      <alignment horizontal="left"/>
      <protection locked="0"/>
    </xf>
    <xf numFmtId="43" fontId="0" fillId="0" borderId="0" xfId="0" applyNumberFormat="1"/>
    <xf numFmtId="38" fontId="17" fillId="0" borderId="0" xfId="905" applyFont="1" applyFill="1" applyBorder="1" applyAlignment="1" applyProtection="1">
      <alignment horizontal="center"/>
      <protection locked="0"/>
    </xf>
    <xf numFmtId="43" fontId="10" fillId="0" borderId="0" xfId="0" applyNumberFormat="1" applyFont="1"/>
    <xf numFmtId="38" fontId="3" fillId="0" borderId="0" xfId="905" applyFont="1" applyFill="1" applyBorder="1" applyAlignment="1" applyProtection="1">
      <alignment horizontal="left"/>
      <protection locked="0"/>
    </xf>
    <xf numFmtId="49" fontId="3" fillId="3" borderId="0" xfId="905" applyNumberFormat="1" applyFont="1" applyFill="1" applyBorder="1" applyProtection="1"/>
    <xf numFmtId="43" fontId="23" fillId="3" borderId="0" xfId="905" applyNumberFormat="1" applyFont="1" applyFill="1" applyBorder="1" applyAlignment="1" applyProtection="1">
      <alignment horizontal="center"/>
    </xf>
    <xf numFmtId="38" fontId="20" fillId="0" borderId="6" xfId="905" applyFont="1" applyFill="1" applyBorder="1" applyAlignment="1" applyProtection="1">
      <alignment horizontal="left"/>
      <protection locked="0"/>
    </xf>
    <xf numFmtId="38" fontId="3" fillId="0" borderId="6" xfId="905" applyFont="1" applyFill="1" applyBorder="1" applyProtection="1"/>
    <xf numFmtId="43" fontId="3" fillId="0" borderId="6" xfId="905" applyNumberFormat="1" applyFont="1" applyFill="1" applyBorder="1" applyAlignment="1" applyProtection="1">
      <alignment horizontal="center"/>
    </xf>
    <xf numFmtId="38" fontId="3" fillId="3" borderId="0" xfId="905" applyFont="1" applyFill="1" applyBorder="1" applyProtection="1"/>
    <xf numFmtId="43" fontId="3" fillId="3" borderId="0" xfId="905" applyNumberFormat="1" applyFont="1" applyFill="1" applyBorder="1" applyAlignment="1" applyProtection="1">
      <alignment horizontal="center"/>
    </xf>
    <xf numFmtId="38" fontId="3" fillId="0" borderId="6" xfId="905" applyFont="1" applyBorder="1" applyProtection="1"/>
    <xf numFmtId="43" fontId="3" fillId="0" borderId="6" xfId="905" applyNumberFormat="1" applyFont="1" applyBorder="1" applyAlignment="1" applyProtection="1">
      <alignment horizontal="center"/>
    </xf>
    <xf numFmtId="0" fontId="22" fillId="0" borderId="0" xfId="0" applyFont="1"/>
    <xf numFmtId="43" fontId="22" fillId="0" borderId="0" xfId="0" applyNumberFormat="1" applyFont="1"/>
    <xf numFmtId="14" fontId="10" fillId="0" borderId="0" xfId="0" applyNumberFormat="1" applyFont="1" applyFill="1"/>
    <xf numFmtId="0" fontId="10" fillId="0" borderId="0" xfId="0" applyFont="1" applyFill="1"/>
    <xf numFmtId="0" fontId="11" fillId="0" borderId="0" xfId="0" applyFont="1" applyFill="1"/>
    <xf numFmtId="43" fontId="14" fillId="0" borderId="4" xfId="0" applyNumberFormat="1" applyFont="1" applyFill="1" applyBorder="1"/>
    <xf numFmtId="43" fontId="13" fillId="0" borderId="0" xfId="0" applyNumberFormat="1" applyFont="1" applyFill="1" applyBorder="1"/>
    <xf numFmtId="0" fontId="11" fillId="2" borderId="0" xfId="0" applyFont="1" applyFill="1"/>
    <xf numFmtId="0" fontId="10" fillId="4" borderId="0" xfId="0" applyFont="1" applyFill="1"/>
    <xf numFmtId="0" fontId="10" fillId="2" borderId="0" xfId="0" applyFont="1" applyFill="1"/>
    <xf numFmtId="14" fontId="0" fillId="0" borderId="0" xfId="0" applyNumberFormat="1"/>
    <xf numFmtId="38" fontId="3" fillId="0" borderId="0" xfId="905" applyFont="1" applyFill="1" applyBorder="1" applyAlignment="1" applyProtection="1">
      <alignment horizontal="left"/>
    </xf>
    <xf numFmtId="0" fontId="10" fillId="0" borderId="7" xfId="0" applyFont="1" applyBorder="1"/>
    <xf numFmtId="0" fontId="10" fillId="0" borderId="8" xfId="0" applyFont="1" applyBorder="1"/>
    <xf numFmtId="0" fontId="10" fillId="0" borderId="10" xfId="0" applyFont="1" applyBorder="1"/>
    <xf numFmtId="0" fontId="10" fillId="0" borderId="12" xfId="0" applyFont="1" applyBorder="1"/>
    <xf numFmtId="0" fontId="10" fillId="0" borderId="13" xfId="0" applyFont="1" applyBorder="1"/>
    <xf numFmtId="0" fontId="26" fillId="0" borderId="14" xfId="0" applyFont="1" applyBorder="1"/>
    <xf numFmtId="0" fontId="26" fillId="0" borderId="15" xfId="0" applyFont="1" applyBorder="1"/>
    <xf numFmtId="0" fontId="6" fillId="0" borderId="9" xfId="0" applyFont="1" applyBorder="1"/>
    <xf numFmtId="0" fontId="6" fillId="0" borderId="7" xfId="0" applyFont="1" applyBorder="1"/>
    <xf numFmtId="14" fontId="0" fillId="2" borderId="0" xfId="0" applyNumberFormat="1" applyFill="1"/>
    <xf numFmtId="0" fontId="0" fillId="2" borderId="0" xfId="0" applyFill="1"/>
    <xf numFmtId="0" fontId="10" fillId="0" borderId="11" xfId="0" applyFont="1" applyBorder="1"/>
    <xf numFmtId="0" fontId="10" fillId="0" borderId="0" xfId="0" applyFont="1" applyAlignment="1"/>
    <xf numFmtId="0" fontId="0" fillId="5" borderId="0" xfId="0" applyFill="1"/>
    <xf numFmtId="0" fontId="10" fillId="5" borderId="0" xfId="0" applyFont="1" applyFill="1"/>
    <xf numFmtId="0" fontId="10" fillId="6" borderId="0" xfId="0" applyFont="1" applyFill="1"/>
    <xf numFmtId="43" fontId="6" fillId="0" borderId="7" xfId="0" applyNumberFormat="1" applyFont="1" applyBorder="1"/>
    <xf numFmtId="43" fontId="10" fillId="0" borderId="10" xfId="0" applyNumberFormat="1" applyFont="1" applyBorder="1"/>
    <xf numFmtId="0" fontId="10" fillId="0" borderId="14" xfId="0" applyFont="1" applyBorder="1"/>
    <xf numFmtId="43" fontId="10" fillId="0" borderId="14" xfId="0" applyNumberFormat="1" applyFont="1" applyBorder="1"/>
    <xf numFmtId="0" fontId="10" fillId="0" borderId="15" xfId="0" applyFont="1" applyBorder="1"/>
    <xf numFmtId="43" fontId="10" fillId="0" borderId="15" xfId="0" applyNumberFormat="1" applyFont="1" applyBorder="1"/>
    <xf numFmtId="0" fontId="3" fillId="0" borderId="0" xfId="0" applyFont="1" applyFill="1"/>
    <xf numFmtId="43" fontId="6" fillId="0" borderId="9" xfId="0" applyNumberFormat="1" applyFont="1" applyBorder="1"/>
    <xf numFmtId="43" fontId="6" fillId="0" borderId="16" xfId="0" applyNumberFormat="1" applyFont="1" applyBorder="1"/>
    <xf numFmtId="38" fontId="3" fillId="0" borderId="0" xfId="905" quotePrefix="1" applyFont="1" applyBorder="1" applyAlignment="1" applyProtection="1">
      <alignment horizontal="left"/>
    </xf>
    <xf numFmtId="38" fontId="3" fillId="0" borderId="6" xfId="905" quotePrefix="1" applyFont="1" applyBorder="1" applyAlignment="1" applyProtection="1">
      <alignment horizontal="left"/>
    </xf>
    <xf numFmtId="14" fontId="10" fillId="7" borderId="0" xfId="0" applyNumberFormat="1" applyFont="1" applyFill="1"/>
    <xf numFmtId="0" fontId="10" fillId="7" borderId="0" xfId="0" applyFont="1" applyFill="1"/>
    <xf numFmtId="0" fontId="11" fillId="7" borderId="0" xfId="0" applyFont="1" applyFill="1"/>
    <xf numFmtId="43" fontId="14" fillId="7" borderId="4" xfId="0" applyNumberFormat="1" applyFont="1" applyFill="1" applyBorder="1"/>
    <xf numFmtId="43" fontId="13" fillId="7" borderId="0" xfId="0" applyNumberFormat="1" applyFont="1" applyFill="1" applyBorder="1"/>
    <xf numFmtId="1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5" xfId="0" applyFont="1" applyFill="1" applyBorder="1"/>
    <xf numFmtId="0" fontId="26" fillId="0" borderId="17" xfId="0" applyFont="1" applyBorder="1"/>
    <xf numFmtId="0" fontId="0" fillId="0" borderId="13" xfId="0" applyBorder="1"/>
    <xf numFmtId="43" fontId="13" fillId="0" borderId="15" xfId="0" applyNumberFormat="1" applyFont="1" applyFill="1" applyBorder="1"/>
    <xf numFmtId="43" fontId="14" fillId="0" borderId="15" xfId="0" applyNumberFormat="1" applyFont="1" applyFill="1" applyBorder="1"/>
    <xf numFmtId="43" fontId="0" fillId="4" borderId="0" xfId="0" applyNumberFormat="1" applyFill="1"/>
    <xf numFmtId="43" fontId="0" fillId="7" borderId="0" xfId="0" applyNumberFormat="1" applyFill="1"/>
    <xf numFmtId="43" fontId="27" fillId="0" borderId="4" xfId="0" applyNumberFormat="1" applyFont="1" applyBorder="1"/>
    <xf numFmtId="43" fontId="28" fillId="0" borderId="5" xfId="0" applyNumberFormat="1" applyFont="1" applyBorder="1"/>
    <xf numFmtId="43" fontId="27" fillId="0" borderId="0" xfId="0" applyNumberFormat="1" applyFont="1"/>
    <xf numFmtId="0" fontId="10" fillId="0" borderId="7" xfId="0" applyFont="1" applyFill="1" applyBorder="1"/>
    <xf numFmtId="43" fontId="27" fillId="0" borderId="18" xfId="0" applyNumberFormat="1" applyFont="1" applyBorder="1"/>
    <xf numFmtId="0" fontId="0" fillId="7" borderId="0" xfId="0" applyFill="1"/>
    <xf numFmtId="0" fontId="29" fillId="0" borderId="0" xfId="0" applyFont="1"/>
    <xf numFmtId="14" fontId="0" fillId="7" borderId="0" xfId="0" applyNumberFormat="1" applyFill="1"/>
    <xf numFmtId="0" fontId="11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38" fontId="5" fillId="3" borderId="0" xfId="905" applyFont="1" applyFill="1" applyBorder="1" applyAlignment="1" applyProtection="1">
      <protection locked="0"/>
    </xf>
    <xf numFmtId="38" fontId="18" fillId="3" borderId="0" xfId="905" applyFont="1" applyFill="1" applyBorder="1" applyAlignment="1"/>
    <xf numFmtId="38" fontId="24" fillId="0" borderId="0" xfId="905" applyFont="1" applyFill="1" applyBorder="1" applyAlignment="1" applyProtection="1">
      <alignment horizontal="center"/>
      <protection locked="0"/>
    </xf>
    <xf numFmtId="38" fontId="25" fillId="0" borderId="0" xfId="905" applyFont="1" applyFill="1" applyBorder="1" applyAlignment="1" applyProtection="1">
      <alignment horizontal="center"/>
      <protection locked="0"/>
    </xf>
    <xf numFmtId="38" fontId="3" fillId="0" borderId="0" xfId="905" applyFont="1" applyFill="1" applyBorder="1" applyAlignment="1" applyProtection="1">
      <alignment horizontal="left"/>
      <protection locked="0"/>
    </xf>
    <xf numFmtId="49" fontId="5" fillId="3" borderId="0" xfId="905" applyNumberFormat="1" applyFont="1" applyFill="1" applyBorder="1" applyAlignment="1" applyProtection="1">
      <protection locked="0"/>
    </xf>
    <xf numFmtId="49" fontId="18" fillId="3" borderId="0" xfId="905" applyNumberFormat="1" applyFont="1" applyFill="1" applyBorder="1" applyAlignment="1"/>
    <xf numFmtId="38" fontId="16" fillId="0" borderId="0" xfId="905" applyFont="1" applyFill="1" applyBorder="1" applyAlignment="1" applyProtection="1">
      <alignment horizontal="center"/>
      <protection locked="0"/>
    </xf>
  </cellXfs>
  <cellStyles count="1561">
    <cellStyle name="Date" xfId="906"/>
    <cellStyle name="Fixed" xfId="90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Normal" xfId="0" builtinId="0"/>
    <cellStyle name="Normal 2" xfId="905"/>
    <cellStyle name="Text" xfId="908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8"/>
  <sheetViews>
    <sheetView topLeftCell="C1" zoomScale="115" zoomScaleNormal="115" zoomScalePageLayoutView="115" workbookViewId="0">
      <pane ySplit="1" topLeftCell="A388" activePane="bottomLeft" state="frozen"/>
      <selection pane="bottomLeft" activeCell="D398" sqref="D398:F398"/>
    </sheetView>
  </sheetViews>
  <sheetFormatPr baseColWidth="10" defaultRowHeight="14" x14ac:dyDescent="0"/>
  <cols>
    <col min="1" max="1" width="10.83203125" style="8" bestFit="1" customWidth="1"/>
    <col min="2" max="2" width="40.83203125" style="7" bestFit="1" customWidth="1"/>
    <col min="3" max="3" width="7.5" style="7" bestFit="1" customWidth="1"/>
    <col min="4" max="4" width="46" style="7" bestFit="1" customWidth="1"/>
    <col min="5" max="5" width="44" style="7" bestFit="1" customWidth="1"/>
    <col min="6" max="6" width="13.1640625" style="9" customWidth="1"/>
    <col min="7" max="7" width="9.83203125" style="26" bestFit="1" customWidth="1"/>
    <col min="8" max="8" width="9.83203125" style="6" bestFit="1" customWidth="1"/>
    <col min="9" max="9" width="11.6640625" style="25" bestFit="1" customWidth="1"/>
    <col min="10" max="10" width="8.83203125" style="26" bestFit="1" customWidth="1"/>
    <col min="11" max="11" width="8.83203125" style="6" bestFit="1" customWidth="1"/>
    <col min="12" max="12" width="11" style="25" bestFit="1" customWidth="1"/>
    <col min="13" max="16384" width="10.83203125" style="7"/>
  </cols>
  <sheetData>
    <row r="1" spans="1:12" s="2" customFormat="1" ht="76" customHeight="1">
      <c r="A1" s="1" t="s">
        <v>0</v>
      </c>
      <c r="B1" s="2" t="s">
        <v>1</v>
      </c>
      <c r="C1" s="2" t="s">
        <v>6</v>
      </c>
      <c r="D1" s="2" t="s">
        <v>3</v>
      </c>
      <c r="E1" s="2" t="s">
        <v>2</v>
      </c>
      <c r="F1" s="3" t="s">
        <v>4</v>
      </c>
      <c r="G1" s="21" t="s">
        <v>9</v>
      </c>
      <c r="H1" s="22" t="s">
        <v>8</v>
      </c>
      <c r="I1" s="23" t="s">
        <v>5</v>
      </c>
      <c r="J1" s="21" t="s">
        <v>10</v>
      </c>
      <c r="K1" s="22" t="s">
        <v>11</v>
      </c>
      <c r="L1" s="23" t="s">
        <v>5</v>
      </c>
    </row>
    <row r="2" spans="1:12">
      <c r="A2" s="4">
        <v>42005</v>
      </c>
      <c r="B2" s="5" t="s">
        <v>37</v>
      </c>
      <c r="C2" s="5"/>
      <c r="D2" s="5"/>
      <c r="E2" s="5"/>
      <c r="F2" s="5"/>
      <c r="G2" s="26">
        <v>0</v>
      </c>
      <c r="H2" s="6">
        <v>0</v>
      </c>
      <c r="I2" s="24">
        <v>343686.6500000002</v>
      </c>
      <c r="J2" s="26">
        <v>0</v>
      </c>
      <c r="K2" s="6">
        <v>0</v>
      </c>
      <c r="L2" s="24">
        <v>-289.02</v>
      </c>
    </row>
    <row r="3" spans="1:12">
      <c r="A3" s="8">
        <v>42008</v>
      </c>
      <c r="B3" s="7" t="s">
        <v>46</v>
      </c>
      <c r="C3" s="7" t="s">
        <v>47</v>
      </c>
      <c r="D3" s="7" t="s">
        <v>48</v>
      </c>
      <c r="E3" s="7" t="s">
        <v>74</v>
      </c>
      <c r="F3" s="7" t="s">
        <v>42</v>
      </c>
      <c r="G3" s="26">
        <v>0</v>
      </c>
      <c r="H3" s="6">
        <v>0</v>
      </c>
      <c r="I3" s="25">
        <f>I2-G3+H3</f>
        <v>343686.6500000002</v>
      </c>
      <c r="J3" s="26">
        <v>55</v>
      </c>
      <c r="K3" s="6">
        <v>0</v>
      </c>
      <c r="L3" s="25">
        <f>L2-J3+K3</f>
        <v>-344.02</v>
      </c>
    </row>
    <row r="4" spans="1:12">
      <c r="A4" s="8">
        <v>42010</v>
      </c>
      <c r="B4" s="7" t="s">
        <v>49</v>
      </c>
      <c r="C4" s="7" t="s">
        <v>47</v>
      </c>
      <c r="D4" s="7" t="s">
        <v>50</v>
      </c>
      <c r="E4" s="7" t="s">
        <v>74</v>
      </c>
      <c r="F4" s="7" t="s">
        <v>42</v>
      </c>
      <c r="G4" s="26">
        <v>0</v>
      </c>
      <c r="H4" s="6">
        <v>0</v>
      </c>
      <c r="I4" s="25">
        <f t="shared" ref="I4:I71" si="0">I3-G4+H4</f>
        <v>343686.6500000002</v>
      </c>
      <c r="J4" s="26">
        <v>32.770000000000003</v>
      </c>
      <c r="K4" s="6">
        <v>0</v>
      </c>
      <c r="L4" s="25">
        <f t="shared" ref="L4:L70" si="1">L3-J4+K4</f>
        <v>-376.78999999999996</v>
      </c>
    </row>
    <row r="5" spans="1:12">
      <c r="A5" s="8">
        <v>42011</v>
      </c>
      <c r="B5" s="7" t="s">
        <v>38</v>
      </c>
      <c r="C5" s="7" t="s">
        <v>39</v>
      </c>
      <c r="D5" s="7" t="s">
        <v>40</v>
      </c>
      <c r="E5" s="7" t="s">
        <v>41</v>
      </c>
      <c r="F5" s="7" t="s">
        <v>42</v>
      </c>
      <c r="G5" s="26">
        <v>0</v>
      </c>
      <c r="H5" s="6">
        <v>5765.31</v>
      </c>
      <c r="I5" s="25">
        <f t="shared" si="0"/>
        <v>349451.9600000002</v>
      </c>
      <c r="J5" s="26">
        <v>0</v>
      </c>
      <c r="K5" s="6">
        <v>0</v>
      </c>
      <c r="L5" s="25">
        <f t="shared" si="1"/>
        <v>-376.78999999999996</v>
      </c>
    </row>
    <row r="6" spans="1:12">
      <c r="A6" s="8">
        <v>42016</v>
      </c>
      <c r="B6" s="7" t="s">
        <v>43</v>
      </c>
      <c r="C6" s="7" t="s">
        <v>39</v>
      </c>
      <c r="D6" s="7" t="s">
        <v>44</v>
      </c>
      <c r="E6" s="7" t="s">
        <v>45</v>
      </c>
      <c r="F6" s="7" t="s">
        <v>42</v>
      </c>
      <c r="G6" s="26">
        <v>376.79</v>
      </c>
      <c r="H6" s="6">
        <v>0</v>
      </c>
      <c r="I6" s="25">
        <f t="shared" si="0"/>
        <v>349075.17000000022</v>
      </c>
      <c r="J6" s="26">
        <v>0</v>
      </c>
      <c r="K6" s="6">
        <v>376.79</v>
      </c>
      <c r="L6" s="25">
        <f t="shared" si="1"/>
        <v>0</v>
      </c>
    </row>
    <row r="7" spans="1:12">
      <c r="A7" s="8">
        <v>42016</v>
      </c>
      <c r="B7" s="7" t="s">
        <v>51</v>
      </c>
      <c r="C7" s="7" t="s">
        <v>39</v>
      </c>
      <c r="D7" s="7" t="s">
        <v>52</v>
      </c>
      <c r="E7" s="7" t="s">
        <v>53</v>
      </c>
      <c r="F7" s="7" t="s">
        <v>42</v>
      </c>
      <c r="G7" s="26">
        <v>53.05</v>
      </c>
      <c r="H7" s="6">
        <v>0</v>
      </c>
      <c r="I7" s="25">
        <f t="shared" si="0"/>
        <v>349022.12000000023</v>
      </c>
      <c r="J7" s="26">
        <v>0</v>
      </c>
      <c r="K7" s="6">
        <v>0</v>
      </c>
      <c r="L7" s="25">
        <f t="shared" si="1"/>
        <v>0</v>
      </c>
    </row>
    <row r="8" spans="1:12">
      <c r="A8" s="8">
        <v>42018</v>
      </c>
      <c r="B8" s="7" t="s">
        <v>62</v>
      </c>
      <c r="C8" s="7" t="s">
        <v>47</v>
      </c>
      <c r="D8" s="7" t="s">
        <v>63</v>
      </c>
      <c r="E8" s="7" t="s">
        <v>75</v>
      </c>
      <c r="F8" s="7" t="s">
        <v>64</v>
      </c>
      <c r="G8" s="26">
        <v>0</v>
      </c>
      <c r="H8" s="6">
        <v>0</v>
      </c>
      <c r="I8" s="25">
        <f t="shared" si="0"/>
        <v>349022.12000000023</v>
      </c>
      <c r="J8" s="26">
        <v>83.78</v>
      </c>
      <c r="K8" s="6">
        <v>0</v>
      </c>
      <c r="L8" s="25">
        <f t="shared" si="1"/>
        <v>-83.78</v>
      </c>
    </row>
    <row r="9" spans="1:12">
      <c r="A9" s="8">
        <v>42019</v>
      </c>
      <c r="B9" s="7" t="s">
        <v>54</v>
      </c>
      <c r="C9" s="7" t="s">
        <v>39</v>
      </c>
      <c r="D9" s="7" t="s">
        <v>55</v>
      </c>
      <c r="E9" s="7" t="s">
        <v>56</v>
      </c>
      <c r="F9" s="45" t="s">
        <v>83</v>
      </c>
      <c r="G9" s="26">
        <v>1761.75</v>
      </c>
      <c r="H9" s="6">
        <v>0</v>
      </c>
      <c r="I9" s="25">
        <f t="shared" si="0"/>
        <v>347260.37000000023</v>
      </c>
      <c r="J9" s="26">
        <v>0</v>
      </c>
      <c r="K9" s="6">
        <v>0</v>
      </c>
      <c r="L9" s="25">
        <f t="shared" si="1"/>
        <v>-83.78</v>
      </c>
    </row>
    <row r="10" spans="1:12" s="45" customFormat="1">
      <c r="A10" s="44">
        <v>42024</v>
      </c>
      <c r="B10" s="45" t="s">
        <v>57</v>
      </c>
      <c r="C10" s="45" t="s">
        <v>39</v>
      </c>
      <c r="D10" s="45" t="s">
        <v>55</v>
      </c>
      <c r="E10" s="45" t="s">
        <v>56</v>
      </c>
      <c r="F10" s="46" t="s">
        <v>119</v>
      </c>
      <c r="G10" s="47">
        <v>57.49</v>
      </c>
      <c r="H10" s="48">
        <v>0</v>
      </c>
      <c r="I10" s="25">
        <f t="shared" si="0"/>
        <v>347202.88000000024</v>
      </c>
      <c r="J10" s="47">
        <v>0</v>
      </c>
      <c r="K10" s="48">
        <v>0</v>
      </c>
      <c r="L10" s="25">
        <f t="shared" si="1"/>
        <v>-83.78</v>
      </c>
    </row>
    <row r="11" spans="1:12" s="45" customFormat="1">
      <c r="A11" s="44">
        <v>42024</v>
      </c>
      <c r="B11" s="45" t="s">
        <v>65</v>
      </c>
      <c r="C11" s="45" t="s">
        <v>47</v>
      </c>
      <c r="D11" s="45" t="s">
        <v>66</v>
      </c>
      <c r="E11" s="45" t="s">
        <v>76</v>
      </c>
      <c r="F11" s="46" t="s">
        <v>67</v>
      </c>
      <c r="G11" s="47">
        <v>0</v>
      </c>
      <c r="H11" s="48">
        <v>0</v>
      </c>
      <c r="I11" s="25">
        <f t="shared" si="0"/>
        <v>347202.88000000024</v>
      </c>
      <c r="J11" s="47">
        <v>25.89</v>
      </c>
      <c r="K11" s="48">
        <v>0</v>
      </c>
      <c r="L11" s="25">
        <f t="shared" si="1"/>
        <v>-109.67</v>
      </c>
    </row>
    <row r="12" spans="1:12">
      <c r="A12" s="8">
        <v>42025</v>
      </c>
      <c r="B12" s="7" t="s">
        <v>58</v>
      </c>
      <c r="C12" s="7" t="s">
        <v>39</v>
      </c>
      <c r="D12" s="45" t="s">
        <v>60</v>
      </c>
      <c r="E12" s="45" t="s">
        <v>77</v>
      </c>
      <c r="F12" s="46" t="s">
        <v>59</v>
      </c>
      <c r="G12" s="26">
        <v>71</v>
      </c>
      <c r="H12" s="6">
        <v>0</v>
      </c>
      <c r="I12" s="25">
        <f t="shared" si="0"/>
        <v>347131.88000000024</v>
      </c>
      <c r="J12" s="26">
        <v>0</v>
      </c>
      <c r="K12" s="6">
        <v>0</v>
      </c>
      <c r="L12" s="25">
        <f t="shared" si="1"/>
        <v>-109.67</v>
      </c>
    </row>
    <row r="13" spans="1:12">
      <c r="A13" s="8">
        <v>42025</v>
      </c>
      <c r="B13" s="7" t="s">
        <v>68</v>
      </c>
      <c r="C13" s="7" t="s">
        <v>47</v>
      </c>
      <c r="D13" s="45" t="s">
        <v>69</v>
      </c>
      <c r="E13" s="45" t="s">
        <v>16</v>
      </c>
      <c r="F13" s="46" t="s">
        <v>42</v>
      </c>
      <c r="G13" s="26">
        <v>0</v>
      </c>
      <c r="H13" s="6">
        <v>0</v>
      </c>
      <c r="I13" s="25">
        <f t="shared" si="0"/>
        <v>347131.88000000024</v>
      </c>
      <c r="J13" s="26">
        <v>0</v>
      </c>
      <c r="K13" s="6">
        <v>64</v>
      </c>
      <c r="L13" s="25">
        <f t="shared" si="1"/>
        <v>-45.67</v>
      </c>
    </row>
    <row r="14" spans="1:12">
      <c r="A14" s="8">
        <v>42025</v>
      </c>
      <c r="B14" s="7" t="s">
        <v>70</v>
      </c>
      <c r="C14" s="7" t="s">
        <v>47</v>
      </c>
      <c r="D14" s="45" t="s">
        <v>72</v>
      </c>
      <c r="E14" s="45" t="s">
        <v>78</v>
      </c>
      <c r="F14" s="46" t="s">
        <v>71</v>
      </c>
      <c r="G14" s="26">
        <v>0</v>
      </c>
      <c r="H14" s="6">
        <v>0</v>
      </c>
      <c r="I14" s="25">
        <f t="shared" si="0"/>
        <v>347131.88000000024</v>
      </c>
      <c r="J14" s="26">
        <v>40.229999999999997</v>
      </c>
      <c r="K14" s="6">
        <v>0</v>
      </c>
      <c r="L14" s="25">
        <f t="shared" si="1"/>
        <v>-85.9</v>
      </c>
    </row>
    <row r="15" spans="1:12">
      <c r="A15" s="8">
        <v>42025</v>
      </c>
      <c r="B15" s="7" t="s">
        <v>62</v>
      </c>
      <c r="C15" s="7" t="s">
        <v>47</v>
      </c>
      <c r="D15" s="45" t="s">
        <v>73</v>
      </c>
      <c r="E15" s="45" t="s">
        <v>79</v>
      </c>
      <c r="F15" s="46" t="s">
        <v>84</v>
      </c>
      <c r="G15" s="26">
        <v>0</v>
      </c>
      <c r="H15" s="6">
        <v>0</v>
      </c>
      <c r="I15" s="25">
        <f t="shared" si="0"/>
        <v>347131.88000000024</v>
      </c>
      <c r="J15" s="26">
        <v>124.82</v>
      </c>
      <c r="K15" s="6">
        <v>0</v>
      </c>
      <c r="L15" s="25">
        <f t="shared" si="1"/>
        <v>-210.72</v>
      </c>
    </row>
    <row r="16" spans="1:12">
      <c r="A16" s="8">
        <v>42026</v>
      </c>
      <c r="B16" s="7" t="s">
        <v>80</v>
      </c>
      <c r="C16" s="7" t="s">
        <v>47</v>
      </c>
      <c r="D16" s="45" t="s">
        <v>81</v>
      </c>
      <c r="E16" s="45" t="s">
        <v>76</v>
      </c>
      <c r="F16" s="46" t="s">
        <v>82</v>
      </c>
      <c r="G16" s="26">
        <v>0</v>
      </c>
      <c r="H16" s="6">
        <v>0</v>
      </c>
      <c r="I16" s="25">
        <f t="shared" si="0"/>
        <v>347131.88000000024</v>
      </c>
      <c r="J16" s="26">
        <v>13.78</v>
      </c>
      <c r="K16" s="6">
        <v>0</v>
      </c>
      <c r="L16" s="25">
        <f t="shared" si="1"/>
        <v>-224.5</v>
      </c>
    </row>
    <row r="17" spans="1:12">
      <c r="A17" s="8">
        <v>42030</v>
      </c>
      <c r="B17" s="7" t="s">
        <v>38</v>
      </c>
      <c r="C17" s="7" t="s">
        <v>39</v>
      </c>
      <c r="D17" s="7" t="s">
        <v>40</v>
      </c>
      <c r="E17" s="7" t="s">
        <v>41</v>
      </c>
      <c r="F17" s="9" t="s">
        <v>42</v>
      </c>
      <c r="G17" s="26">
        <v>0</v>
      </c>
      <c r="H17" s="6">
        <v>5772.45</v>
      </c>
      <c r="I17" s="25">
        <f t="shared" si="0"/>
        <v>352904.33000000025</v>
      </c>
      <c r="J17" s="26">
        <v>0</v>
      </c>
      <c r="K17" s="6">
        <v>0</v>
      </c>
      <c r="L17" s="25">
        <f t="shared" si="1"/>
        <v>-224.5</v>
      </c>
    </row>
    <row r="18" spans="1:12">
      <c r="A18" s="8">
        <v>42030</v>
      </c>
      <c r="B18" s="7" t="s">
        <v>61</v>
      </c>
      <c r="C18" s="7" t="s">
        <v>39</v>
      </c>
      <c r="D18" s="7" t="s">
        <v>44</v>
      </c>
      <c r="E18" s="7" t="s">
        <v>45</v>
      </c>
      <c r="F18" s="9" t="s">
        <v>42</v>
      </c>
      <c r="G18" s="26">
        <v>224.5</v>
      </c>
      <c r="H18" s="6">
        <v>0</v>
      </c>
      <c r="I18" s="25">
        <f t="shared" si="0"/>
        <v>352679.83000000025</v>
      </c>
      <c r="J18" s="26">
        <v>0</v>
      </c>
      <c r="K18" s="6">
        <v>224.5</v>
      </c>
      <c r="L18" s="25">
        <f t="shared" si="1"/>
        <v>0</v>
      </c>
    </row>
    <row r="19" spans="1:12">
      <c r="A19" s="8">
        <v>42030</v>
      </c>
      <c r="B19" s="7" t="s">
        <v>85</v>
      </c>
      <c r="C19" s="7" t="s">
        <v>39</v>
      </c>
      <c r="D19" s="45" t="s">
        <v>108</v>
      </c>
      <c r="E19" s="45" t="s">
        <v>33</v>
      </c>
      <c r="F19" s="46" t="s">
        <v>109</v>
      </c>
      <c r="G19" s="26">
        <v>235</v>
      </c>
      <c r="H19" s="6">
        <v>0</v>
      </c>
      <c r="I19" s="25">
        <f t="shared" si="0"/>
        <v>352444.83000000025</v>
      </c>
      <c r="J19" s="26">
        <v>0</v>
      </c>
      <c r="K19" s="6">
        <v>0</v>
      </c>
      <c r="L19" s="25">
        <f t="shared" si="1"/>
        <v>0</v>
      </c>
    </row>
    <row r="20" spans="1:12">
      <c r="A20" s="8">
        <v>42030</v>
      </c>
      <c r="B20" s="7" t="s">
        <v>94</v>
      </c>
      <c r="C20" s="7" t="s">
        <v>47</v>
      </c>
      <c r="D20" s="45" t="s">
        <v>95</v>
      </c>
      <c r="E20" s="45" t="s">
        <v>74</v>
      </c>
      <c r="F20" s="46" t="s">
        <v>42</v>
      </c>
      <c r="G20" s="26">
        <v>0</v>
      </c>
      <c r="H20" s="6">
        <v>0</v>
      </c>
      <c r="I20" s="25">
        <f t="shared" si="0"/>
        <v>352444.83000000025</v>
      </c>
      <c r="J20" s="26">
        <v>45.72</v>
      </c>
      <c r="K20" s="6">
        <v>0</v>
      </c>
      <c r="L20" s="25">
        <f t="shared" si="1"/>
        <v>-45.72</v>
      </c>
    </row>
    <row r="21" spans="1:12">
      <c r="A21" s="8">
        <v>42030</v>
      </c>
      <c r="B21" s="7" t="s">
        <v>94</v>
      </c>
      <c r="C21" s="7" t="s">
        <v>47</v>
      </c>
      <c r="D21" s="45" t="s">
        <v>95</v>
      </c>
      <c r="E21" s="45" t="s">
        <v>74</v>
      </c>
      <c r="F21" s="46" t="s">
        <v>42</v>
      </c>
      <c r="G21" s="26">
        <v>0</v>
      </c>
      <c r="H21" s="6">
        <v>0</v>
      </c>
      <c r="I21" s="25">
        <f t="shared" si="0"/>
        <v>352444.83000000025</v>
      </c>
      <c r="J21" s="26">
        <v>58.64</v>
      </c>
      <c r="K21" s="6">
        <v>0</v>
      </c>
      <c r="L21" s="25">
        <f t="shared" si="1"/>
        <v>-104.36</v>
      </c>
    </row>
    <row r="22" spans="1:12">
      <c r="A22" s="8">
        <v>42030</v>
      </c>
      <c r="B22" s="7" t="s">
        <v>96</v>
      </c>
      <c r="C22" s="7" t="s">
        <v>47</v>
      </c>
      <c r="D22" s="45" t="s">
        <v>97</v>
      </c>
      <c r="E22" s="45" t="s">
        <v>76</v>
      </c>
      <c r="F22" s="46" t="s">
        <v>98</v>
      </c>
      <c r="G22" s="26">
        <v>0</v>
      </c>
      <c r="H22" s="6">
        <v>0</v>
      </c>
      <c r="I22" s="25">
        <f t="shared" si="0"/>
        <v>352444.83000000025</v>
      </c>
      <c r="J22" s="26">
        <v>64.010000000000005</v>
      </c>
      <c r="K22" s="6">
        <v>0</v>
      </c>
      <c r="L22" s="25">
        <f t="shared" si="1"/>
        <v>-168.37</v>
      </c>
    </row>
    <row r="23" spans="1:12">
      <c r="A23" s="8">
        <v>42031</v>
      </c>
      <c r="B23" s="7" t="s">
        <v>94</v>
      </c>
      <c r="C23" s="7" t="s">
        <v>47</v>
      </c>
      <c r="D23" s="45" t="s">
        <v>95</v>
      </c>
      <c r="E23" s="45" t="s">
        <v>74</v>
      </c>
      <c r="F23" s="46" t="s">
        <v>644</v>
      </c>
      <c r="G23" s="26">
        <v>0</v>
      </c>
      <c r="H23" s="6">
        <v>0</v>
      </c>
      <c r="I23" s="25">
        <f t="shared" si="0"/>
        <v>352444.83000000025</v>
      </c>
      <c r="J23" s="26">
        <v>17.71</v>
      </c>
      <c r="K23" s="6">
        <v>0</v>
      </c>
      <c r="L23" s="25">
        <f t="shared" si="1"/>
        <v>-186.08</v>
      </c>
    </row>
    <row r="24" spans="1:12">
      <c r="A24" s="8">
        <v>42032</v>
      </c>
      <c r="B24" s="7" t="s">
        <v>99</v>
      </c>
      <c r="C24" s="7" t="s">
        <v>47</v>
      </c>
      <c r="D24" s="45" t="s">
        <v>100</v>
      </c>
      <c r="E24" s="45" t="s">
        <v>76</v>
      </c>
      <c r="F24" s="46" t="s">
        <v>166</v>
      </c>
      <c r="G24" s="26">
        <v>0</v>
      </c>
      <c r="H24" s="6">
        <v>0</v>
      </c>
      <c r="I24" s="25">
        <f t="shared" si="0"/>
        <v>352444.83000000025</v>
      </c>
      <c r="J24" s="26">
        <v>6.47</v>
      </c>
      <c r="K24" s="6">
        <v>0</v>
      </c>
      <c r="L24" s="25">
        <f t="shared" si="1"/>
        <v>-192.55</v>
      </c>
    </row>
    <row r="25" spans="1:12">
      <c r="A25" s="8">
        <v>42032</v>
      </c>
      <c r="B25" s="7" t="s">
        <v>99</v>
      </c>
      <c r="C25" s="7" t="s">
        <v>47</v>
      </c>
      <c r="D25" s="45" t="s">
        <v>100</v>
      </c>
      <c r="E25" s="45" t="s">
        <v>76</v>
      </c>
      <c r="F25" s="46" t="s">
        <v>167</v>
      </c>
      <c r="G25" s="26">
        <v>0</v>
      </c>
      <c r="H25" s="6">
        <v>0</v>
      </c>
      <c r="I25" s="25">
        <f t="shared" si="0"/>
        <v>352444.83000000025</v>
      </c>
      <c r="J25" s="26">
        <v>37.979999999999997</v>
      </c>
      <c r="K25" s="6">
        <v>0</v>
      </c>
      <c r="L25" s="25">
        <f t="shared" si="1"/>
        <v>-230.53</v>
      </c>
    </row>
    <row r="26" spans="1:12">
      <c r="A26" s="8">
        <v>42032</v>
      </c>
      <c r="B26" s="7" t="s">
        <v>99</v>
      </c>
      <c r="C26" s="7" t="s">
        <v>47</v>
      </c>
      <c r="D26" s="45" t="s">
        <v>100</v>
      </c>
      <c r="E26" s="45" t="s">
        <v>76</v>
      </c>
      <c r="F26" s="46" t="s">
        <v>168</v>
      </c>
      <c r="G26" s="26">
        <v>0</v>
      </c>
      <c r="H26" s="6">
        <v>0</v>
      </c>
      <c r="I26" s="25">
        <f t="shared" si="0"/>
        <v>352444.83000000025</v>
      </c>
      <c r="J26" s="26">
        <v>31.49</v>
      </c>
      <c r="K26" s="6">
        <v>0</v>
      </c>
      <c r="L26" s="25">
        <f t="shared" si="1"/>
        <v>-262.02</v>
      </c>
    </row>
    <row r="27" spans="1:12">
      <c r="A27" s="8">
        <v>42032</v>
      </c>
      <c r="B27" s="7" t="s">
        <v>54</v>
      </c>
      <c r="C27" s="7" t="s">
        <v>39</v>
      </c>
      <c r="D27" s="7" t="s">
        <v>55</v>
      </c>
      <c r="E27" s="7" t="s">
        <v>56</v>
      </c>
      <c r="F27" s="46" t="s">
        <v>86</v>
      </c>
      <c r="G27" s="26">
        <v>1986.62</v>
      </c>
      <c r="H27" s="6">
        <v>0</v>
      </c>
      <c r="I27" s="25">
        <f t="shared" si="0"/>
        <v>350458.21000000025</v>
      </c>
      <c r="J27" s="26">
        <v>0</v>
      </c>
      <c r="K27" s="6">
        <v>0</v>
      </c>
      <c r="L27" s="25">
        <f t="shared" si="1"/>
        <v>-262.02</v>
      </c>
    </row>
    <row r="28" spans="1:12">
      <c r="A28" s="8">
        <v>42034</v>
      </c>
      <c r="B28" s="7" t="s">
        <v>104</v>
      </c>
      <c r="C28" s="7" t="s">
        <v>47</v>
      </c>
      <c r="D28" s="7" t="s">
        <v>105</v>
      </c>
      <c r="E28" s="7" t="s">
        <v>106</v>
      </c>
      <c r="F28" s="46" t="s">
        <v>107</v>
      </c>
      <c r="G28" s="26">
        <v>0</v>
      </c>
      <c r="H28" s="6">
        <v>0</v>
      </c>
      <c r="I28" s="25">
        <f t="shared" si="0"/>
        <v>350458.21000000025</v>
      </c>
      <c r="J28" s="26">
        <v>321.94</v>
      </c>
      <c r="K28" s="6">
        <v>0</v>
      </c>
      <c r="L28" s="25">
        <f t="shared" si="1"/>
        <v>-583.96</v>
      </c>
    </row>
    <row r="29" spans="1:12">
      <c r="A29" s="8">
        <v>42035</v>
      </c>
      <c r="B29" s="7" t="s">
        <v>16</v>
      </c>
      <c r="C29" s="7" t="s">
        <v>39</v>
      </c>
      <c r="D29" s="7" t="s">
        <v>87</v>
      </c>
      <c r="E29" s="45" t="s">
        <v>88</v>
      </c>
      <c r="F29" s="9" t="s">
        <v>42</v>
      </c>
      <c r="G29" s="26">
        <v>0</v>
      </c>
      <c r="H29" s="6">
        <v>438.79</v>
      </c>
      <c r="I29" s="25">
        <f t="shared" si="0"/>
        <v>350897.00000000023</v>
      </c>
      <c r="J29" s="26">
        <v>0</v>
      </c>
      <c r="K29" s="6">
        <v>0</v>
      </c>
      <c r="L29" s="25">
        <f t="shared" si="1"/>
        <v>-583.96</v>
      </c>
    </row>
    <row r="30" spans="1:12">
      <c r="A30" s="8">
        <v>42037</v>
      </c>
      <c r="B30" s="7" t="s">
        <v>89</v>
      </c>
      <c r="C30" s="7" t="s">
        <v>39</v>
      </c>
      <c r="D30" s="7" t="s">
        <v>90</v>
      </c>
      <c r="E30" s="45" t="s">
        <v>103</v>
      </c>
      <c r="F30" s="9" t="s">
        <v>91</v>
      </c>
      <c r="G30" s="26">
        <v>35.82</v>
      </c>
      <c r="H30" s="6">
        <v>0</v>
      </c>
      <c r="I30" s="25">
        <f t="shared" si="0"/>
        <v>350861.18000000023</v>
      </c>
      <c r="J30" s="26">
        <v>0</v>
      </c>
      <c r="K30" s="6">
        <v>0</v>
      </c>
      <c r="L30" s="25">
        <f t="shared" si="1"/>
        <v>-583.96</v>
      </c>
    </row>
    <row r="31" spans="1:12">
      <c r="A31" s="8">
        <v>42037</v>
      </c>
      <c r="B31" s="7" t="s">
        <v>92</v>
      </c>
      <c r="C31" s="7" t="s">
        <v>39</v>
      </c>
      <c r="D31" s="45" t="s">
        <v>108</v>
      </c>
      <c r="E31" s="45" t="s">
        <v>33</v>
      </c>
      <c r="F31" s="46" t="s">
        <v>109</v>
      </c>
      <c r="G31" s="26">
        <v>60</v>
      </c>
      <c r="H31" s="6">
        <v>0</v>
      </c>
      <c r="I31" s="25">
        <f t="shared" si="0"/>
        <v>350801.18000000023</v>
      </c>
      <c r="J31" s="26">
        <v>0</v>
      </c>
      <c r="K31" s="6">
        <v>0</v>
      </c>
      <c r="L31" s="25">
        <f t="shared" si="1"/>
        <v>-583.96</v>
      </c>
    </row>
    <row r="32" spans="1:12">
      <c r="A32" s="8">
        <v>42039</v>
      </c>
      <c r="B32" s="7" t="s">
        <v>110</v>
      </c>
      <c r="C32" s="7" t="s">
        <v>47</v>
      </c>
      <c r="D32" s="45" t="s">
        <v>111</v>
      </c>
      <c r="E32" s="45" t="s">
        <v>76</v>
      </c>
      <c r="F32" s="46" t="s">
        <v>122</v>
      </c>
      <c r="G32" s="26">
        <v>0</v>
      </c>
      <c r="H32" s="6">
        <v>0</v>
      </c>
      <c r="I32" s="25">
        <f t="shared" si="0"/>
        <v>350801.18000000023</v>
      </c>
      <c r="J32" s="26">
        <v>32.17</v>
      </c>
      <c r="K32" s="6">
        <v>0</v>
      </c>
      <c r="L32" s="25">
        <f t="shared" si="1"/>
        <v>-616.13</v>
      </c>
    </row>
    <row r="33" spans="1:12">
      <c r="A33" s="8">
        <v>42039</v>
      </c>
      <c r="B33" s="7" t="s">
        <v>46</v>
      </c>
      <c r="C33" s="7" t="s">
        <v>47</v>
      </c>
      <c r="D33" s="45" t="s">
        <v>48</v>
      </c>
      <c r="E33" s="45" t="s">
        <v>74</v>
      </c>
      <c r="F33" s="46" t="s">
        <v>112</v>
      </c>
      <c r="G33" s="26">
        <v>0</v>
      </c>
      <c r="H33" s="6">
        <v>0</v>
      </c>
      <c r="I33" s="25">
        <f t="shared" si="0"/>
        <v>350801.18000000023</v>
      </c>
      <c r="J33" s="26">
        <v>57.89</v>
      </c>
      <c r="K33" s="6">
        <v>0</v>
      </c>
      <c r="L33" s="25">
        <f t="shared" si="1"/>
        <v>-674.02</v>
      </c>
    </row>
    <row r="34" spans="1:12">
      <c r="A34" s="8">
        <v>42039</v>
      </c>
      <c r="B34" s="7" t="s">
        <v>113</v>
      </c>
      <c r="C34" s="7" t="s">
        <v>47</v>
      </c>
      <c r="D34" s="69" t="s">
        <v>114</v>
      </c>
      <c r="E34" s="69" t="s">
        <v>127</v>
      </c>
      <c r="F34" s="46" t="s">
        <v>120</v>
      </c>
      <c r="G34" s="26">
        <v>0</v>
      </c>
      <c r="H34" s="6">
        <v>0</v>
      </c>
      <c r="I34" s="25">
        <f t="shared" si="0"/>
        <v>350801.18000000023</v>
      </c>
      <c r="J34" s="26">
        <v>78</v>
      </c>
      <c r="K34" s="6">
        <v>0</v>
      </c>
      <c r="L34" s="25">
        <f t="shared" si="1"/>
        <v>-752.02</v>
      </c>
    </row>
    <row r="35" spans="1:12">
      <c r="A35" s="8">
        <v>42041</v>
      </c>
      <c r="B35" s="7" t="s">
        <v>49</v>
      </c>
      <c r="C35" s="7" t="s">
        <v>47</v>
      </c>
      <c r="D35" s="45" t="s">
        <v>50</v>
      </c>
      <c r="E35" s="45" t="s">
        <v>74</v>
      </c>
      <c r="F35" s="46" t="s">
        <v>42</v>
      </c>
      <c r="G35" s="26">
        <v>0</v>
      </c>
      <c r="H35" s="6">
        <v>0</v>
      </c>
      <c r="I35" s="25">
        <f t="shared" si="0"/>
        <v>350801.18000000023</v>
      </c>
      <c r="J35" s="26">
        <v>34.729999999999997</v>
      </c>
      <c r="K35" s="6">
        <v>0</v>
      </c>
      <c r="L35" s="25">
        <f t="shared" si="1"/>
        <v>-786.75</v>
      </c>
    </row>
    <row r="36" spans="1:12">
      <c r="A36" s="8">
        <v>42043</v>
      </c>
      <c r="B36" s="7" t="s">
        <v>115</v>
      </c>
      <c r="C36" s="7" t="s">
        <v>47</v>
      </c>
      <c r="D36" s="69" t="s">
        <v>128</v>
      </c>
      <c r="E36" s="69" t="s">
        <v>127</v>
      </c>
      <c r="F36" s="46" t="s">
        <v>129</v>
      </c>
      <c r="G36" s="26">
        <v>0</v>
      </c>
      <c r="H36" s="6">
        <v>0</v>
      </c>
      <c r="I36" s="25">
        <f t="shared" si="0"/>
        <v>350801.18000000023</v>
      </c>
      <c r="J36" s="26">
        <v>9.82</v>
      </c>
      <c r="K36" s="6">
        <v>0</v>
      </c>
      <c r="L36" s="25">
        <f t="shared" si="1"/>
        <v>-796.57</v>
      </c>
    </row>
    <row r="37" spans="1:12">
      <c r="A37" s="8">
        <v>42045</v>
      </c>
      <c r="B37" s="7" t="s">
        <v>93</v>
      </c>
      <c r="C37" s="7" t="s">
        <v>39</v>
      </c>
      <c r="D37" s="7" t="s">
        <v>44</v>
      </c>
      <c r="E37" s="7" t="s">
        <v>45</v>
      </c>
      <c r="F37" s="9" t="s">
        <v>42</v>
      </c>
      <c r="G37" s="26">
        <v>786.75</v>
      </c>
      <c r="H37" s="6">
        <v>0</v>
      </c>
      <c r="I37" s="25">
        <f t="shared" si="0"/>
        <v>350014.43000000023</v>
      </c>
      <c r="J37" s="26">
        <v>0</v>
      </c>
      <c r="K37" s="6">
        <v>786.75</v>
      </c>
      <c r="L37" s="25">
        <f t="shared" si="1"/>
        <v>-9.82000000000005</v>
      </c>
    </row>
    <row r="38" spans="1:12">
      <c r="A38" s="8">
        <v>42045</v>
      </c>
      <c r="B38" s="7" t="s">
        <v>51</v>
      </c>
      <c r="C38" s="7" t="s">
        <v>39</v>
      </c>
      <c r="D38" s="7" t="s">
        <v>52</v>
      </c>
      <c r="E38" s="7" t="s">
        <v>53</v>
      </c>
      <c r="F38" s="9" t="s">
        <v>42</v>
      </c>
      <c r="G38" s="26">
        <v>53.05</v>
      </c>
      <c r="H38" s="6">
        <v>0</v>
      </c>
      <c r="I38" s="25">
        <f t="shared" si="0"/>
        <v>349961.38000000024</v>
      </c>
      <c r="J38" s="26">
        <v>0</v>
      </c>
      <c r="K38" s="6">
        <v>0</v>
      </c>
      <c r="L38" s="25">
        <f t="shared" si="1"/>
        <v>-9.82000000000005</v>
      </c>
    </row>
    <row r="39" spans="1:12">
      <c r="A39" s="8">
        <v>42045</v>
      </c>
      <c r="B39" s="7" t="s">
        <v>116</v>
      </c>
      <c r="C39" s="7" t="s">
        <v>47</v>
      </c>
      <c r="D39" s="7" t="s">
        <v>117</v>
      </c>
      <c r="E39" s="7" t="s">
        <v>75</v>
      </c>
      <c r="F39" s="46" t="s">
        <v>121</v>
      </c>
      <c r="G39" s="26">
        <v>0</v>
      </c>
      <c r="H39" s="6">
        <v>0</v>
      </c>
      <c r="I39" s="25">
        <f t="shared" si="0"/>
        <v>349961.38000000024</v>
      </c>
      <c r="J39" s="26">
        <v>97.49</v>
      </c>
      <c r="K39" s="6">
        <v>0</v>
      </c>
      <c r="L39" s="25">
        <f t="shared" si="1"/>
        <v>-107.31000000000004</v>
      </c>
    </row>
    <row r="40" spans="1:12">
      <c r="A40" s="8">
        <v>42046</v>
      </c>
      <c r="B40" s="7" t="s">
        <v>54</v>
      </c>
      <c r="C40" s="7" t="s">
        <v>39</v>
      </c>
      <c r="D40" s="7" t="s">
        <v>55</v>
      </c>
      <c r="E40" s="7" t="s">
        <v>56</v>
      </c>
      <c r="F40" s="46" t="s">
        <v>101</v>
      </c>
      <c r="G40" s="26">
        <v>2328.65</v>
      </c>
      <c r="H40" s="6">
        <v>0</v>
      </c>
      <c r="I40" s="25">
        <f t="shared" si="0"/>
        <v>347632.73000000021</v>
      </c>
      <c r="J40" s="26">
        <v>0</v>
      </c>
      <c r="K40" s="6">
        <v>0</v>
      </c>
      <c r="L40" s="25">
        <f t="shared" si="1"/>
        <v>-107.31000000000004</v>
      </c>
    </row>
    <row r="41" spans="1:12">
      <c r="A41" s="8">
        <v>42046</v>
      </c>
      <c r="B41" s="7" t="s">
        <v>54</v>
      </c>
      <c r="C41" s="7" t="s">
        <v>39</v>
      </c>
      <c r="D41" s="7" t="s">
        <v>108</v>
      </c>
      <c r="E41" s="7" t="s">
        <v>33</v>
      </c>
      <c r="F41" s="46" t="s">
        <v>101</v>
      </c>
      <c r="G41" s="26">
        <v>174.97</v>
      </c>
      <c r="H41" s="6">
        <v>0</v>
      </c>
      <c r="I41" s="25">
        <f t="shared" si="0"/>
        <v>347457.76000000024</v>
      </c>
      <c r="J41" s="26">
        <v>0</v>
      </c>
      <c r="K41" s="6">
        <v>0</v>
      </c>
      <c r="L41" s="25">
        <f t="shared" si="1"/>
        <v>-107.31000000000004</v>
      </c>
    </row>
    <row r="42" spans="1:12">
      <c r="A42" s="8">
        <v>42046</v>
      </c>
      <c r="B42" s="7" t="s">
        <v>62</v>
      </c>
      <c r="C42" s="7" t="s">
        <v>47</v>
      </c>
      <c r="D42" s="45" t="s">
        <v>123</v>
      </c>
      <c r="E42" s="45" t="s">
        <v>124</v>
      </c>
      <c r="F42" s="46" t="s">
        <v>125</v>
      </c>
      <c r="G42" s="26">
        <v>0</v>
      </c>
      <c r="H42" s="6">
        <v>0</v>
      </c>
      <c r="I42" s="25">
        <f t="shared" si="0"/>
        <v>347457.76000000024</v>
      </c>
      <c r="J42" s="26">
        <v>64.819999999999993</v>
      </c>
      <c r="K42" s="6">
        <v>0</v>
      </c>
      <c r="L42" s="25">
        <f t="shared" si="1"/>
        <v>-172.13000000000005</v>
      </c>
    </row>
    <row r="43" spans="1:12">
      <c r="A43" s="8">
        <v>42047</v>
      </c>
      <c r="B43" s="7" t="s">
        <v>118</v>
      </c>
      <c r="C43" s="7" t="s">
        <v>47</v>
      </c>
      <c r="D43" s="45" t="s">
        <v>123</v>
      </c>
      <c r="E43" s="45" t="s">
        <v>124</v>
      </c>
      <c r="F43" s="46" t="s">
        <v>126</v>
      </c>
      <c r="G43" s="26">
        <v>0</v>
      </c>
      <c r="H43" s="6">
        <v>0</v>
      </c>
      <c r="I43" s="25">
        <f t="shared" si="0"/>
        <v>347457.76000000024</v>
      </c>
      <c r="J43" s="26">
        <v>64.92</v>
      </c>
      <c r="K43" s="6">
        <v>0</v>
      </c>
      <c r="L43" s="25">
        <f t="shared" si="1"/>
        <v>-237.05000000000007</v>
      </c>
    </row>
    <row r="44" spans="1:12">
      <c r="A44" s="8">
        <v>42047</v>
      </c>
      <c r="B44" s="7" t="s">
        <v>65</v>
      </c>
      <c r="C44" s="7" t="s">
        <v>47</v>
      </c>
      <c r="D44" s="45" t="s">
        <v>131</v>
      </c>
      <c r="E44" s="45" t="s">
        <v>76</v>
      </c>
      <c r="F44" s="46" t="s">
        <v>132</v>
      </c>
      <c r="G44" s="26">
        <v>0</v>
      </c>
      <c r="H44" s="6">
        <v>0</v>
      </c>
      <c r="I44" s="25">
        <f t="shared" si="0"/>
        <v>347457.76000000024</v>
      </c>
      <c r="J44" s="26">
        <v>28.02</v>
      </c>
      <c r="K44" s="6">
        <v>0</v>
      </c>
      <c r="L44" s="25">
        <f t="shared" si="1"/>
        <v>-265.07000000000005</v>
      </c>
    </row>
    <row r="45" spans="1:12">
      <c r="A45" s="8">
        <v>42050</v>
      </c>
      <c r="B45" s="7" t="s">
        <v>102</v>
      </c>
      <c r="C45" s="7" t="s">
        <v>39</v>
      </c>
      <c r="D45" s="7" t="s">
        <v>44</v>
      </c>
      <c r="E45" s="7" t="s">
        <v>45</v>
      </c>
      <c r="F45" s="9" t="s">
        <v>42</v>
      </c>
      <c r="G45" s="26">
        <v>237.05</v>
      </c>
      <c r="H45" s="6">
        <v>0</v>
      </c>
      <c r="I45" s="25">
        <f t="shared" si="0"/>
        <v>347220.71000000025</v>
      </c>
      <c r="J45" s="26">
        <v>0</v>
      </c>
      <c r="K45" s="6">
        <v>237.05</v>
      </c>
      <c r="L45" s="25">
        <f t="shared" si="1"/>
        <v>-28.020000000000039</v>
      </c>
    </row>
    <row r="46" spans="1:12">
      <c r="A46" s="8">
        <v>42053</v>
      </c>
      <c r="B46" s="7" t="s">
        <v>133</v>
      </c>
      <c r="C46" s="7" t="s">
        <v>47</v>
      </c>
      <c r="D46" s="7" t="s">
        <v>137</v>
      </c>
      <c r="E46" s="7" t="s">
        <v>134</v>
      </c>
      <c r="F46" s="46" t="s">
        <v>202</v>
      </c>
      <c r="G46" s="26">
        <v>0</v>
      </c>
      <c r="H46" s="6">
        <v>0</v>
      </c>
      <c r="I46" s="25">
        <f t="shared" si="0"/>
        <v>347220.71000000025</v>
      </c>
      <c r="J46" s="26">
        <v>22.47</v>
      </c>
      <c r="K46" s="6">
        <v>0</v>
      </c>
      <c r="L46" s="25">
        <f t="shared" si="1"/>
        <v>-50.490000000000038</v>
      </c>
    </row>
    <row r="47" spans="1:12">
      <c r="A47" s="8">
        <v>42053</v>
      </c>
      <c r="B47" s="7" t="s">
        <v>135</v>
      </c>
      <c r="C47" s="7" t="s">
        <v>47</v>
      </c>
      <c r="D47" s="7" t="s">
        <v>137</v>
      </c>
      <c r="E47" s="7" t="s">
        <v>134</v>
      </c>
      <c r="F47" s="46" t="s">
        <v>203</v>
      </c>
      <c r="G47" s="26">
        <v>0</v>
      </c>
      <c r="H47" s="6">
        <v>0</v>
      </c>
      <c r="I47" s="25">
        <f t="shared" si="0"/>
        <v>347220.71000000025</v>
      </c>
      <c r="J47" s="26">
        <v>42.75</v>
      </c>
      <c r="K47" s="6">
        <v>0</v>
      </c>
      <c r="L47" s="25">
        <f t="shared" si="1"/>
        <v>-93.240000000000038</v>
      </c>
    </row>
    <row r="48" spans="1:12">
      <c r="A48" s="8">
        <v>42053</v>
      </c>
      <c r="B48" s="7" t="s">
        <v>62</v>
      </c>
      <c r="C48" s="7" t="s">
        <v>47</v>
      </c>
      <c r="D48" s="7" t="s">
        <v>137</v>
      </c>
      <c r="E48" s="7" t="s">
        <v>134</v>
      </c>
      <c r="F48" s="46" t="s">
        <v>204</v>
      </c>
      <c r="G48" s="26">
        <v>0</v>
      </c>
      <c r="H48" s="6">
        <v>0</v>
      </c>
      <c r="I48" s="25">
        <f t="shared" si="0"/>
        <v>347220.71000000025</v>
      </c>
      <c r="J48" s="26">
        <v>71.06</v>
      </c>
      <c r="K48" s="6">
        <v>0</v>
      </c>
      <c r="L48" s="25">
        <f t="shared" si="1"/>
        <v>-164.30000000000004</v>
      </c>
    </row>
    <row r="49" spans="1:12">
      <c r="A49" s="8">
        <v>42053</v>
      </c>
      <c r="B49" s="7" t="s">
        <v>136</v>
      </c>
      <c r="C49" s="7" t="s">
        <v>47</v>
      </c>
      <c r="D49" s="7" t="s">
        <v>149</v>
      </c>
      <c r="E49" s="7" t="s">
        <v>150</v>
      </c>
      <c r="F49" s="46" t="s">
        <v>151</v>
      </c>
      <c r="G49" s="26">
        <v>0</v>
      </c>
      <c r="H49" s="6">
        <v>0</v>
      </c>
      <c r="I49" s="25">
        <f t="shared" si="0"/>
        <v>347220.71000000025</v>
      </c>
      <c r="J49" s="26">
        <v>141.75</v>
      </c>
      <c r="K49" s="6">
        <v>0</v>
      </c>
      <c r="L49" s="25">
        <f t="shared" si="1"/>
        <v>-306.05000000000007</v>
      </c>
    </row>
    <row r="50" spans="1:12">
      <c r="A50" s="8">
        <v>42058</v>
      </c>
      <c r="B50" s="7" t="s">
        <v>38</v>
      </c>
      <c r="C50" s="7" t="s">
        <v>39</v>
      </c>
      <c r="D50" s="7" t="s">
        <v>40</v>
      </c>
      <c r="E50" s="7" t="s">
        <v>41</v>
      </c>
      <c r="F50" s="9" t="s">
        <v>42</v>
      </c>
      <c r="G50" s="26">
        <v>0</v>
      </c>
      <c r="H50" s="6">
        <v>5714.35</v>
      </c>
      <c r="I50" s="25">
        <f t="shared" si="0"/>
        <v>352935.06000000023</v>
      </c>
      <c r="J50" s="26">
        <v>0</v>
      </c>
      <c r="K50" s="6">
        <v>0</v>
      </c>
      <c r="L50" s="25">
        <f t="shared" si="1"/>
        <v>-306.05000000000007</v>
      </c>
    </row>
    <row r="51" spans="1:12">
      <c r="A51" s="8">
        <v>42059</v>
      </c>
      <c r="B51" s="7" t="s">
        <v>130</v>
      </c>
      <c r="C51" s="7" t="s">
        <v>39</v>
      </c>
      <c r="D51" s="7" t="s">
        <v>44</v>
      </c>
      <c r="E51" s="7" t="s">
        <v>45</v>
      </c>
      <c r="F51" s="9" t="s">
        <v>42</v>
      </c>
      <c r="G51" s="26">
        <v>306.05</v>
      </c>
      <c r="H51" s="6">
        <v>0</v>
      </c>
      <c r="I51" s="25">
        <f t="shared" si="0"/>
        <v>352629.01000000024</v>
      </c>
      <c r="K51" s="6">
        <v>306.05</v>
      </c>
      <c r="L51" s="25">
        <f t="shared" si="1"/>
        <v>0</v>
      </c>
    </row>
    <row r="52" spans="1:12">
      <c r="A52" s="8">
        <v>42059</v>
      </c>
      <c r="B52" s="7" t="s">
        <v>136</v>
      </c>
      <c r="C52" s="7" t="s">
        <v>47</v>
      </c>
      <c r="D52" s="45" t="s">
        <v>169</v>
      </c>
      <c r="E52" s="45" t="s">
        <v>150</v>
      </c>
      <c r="F52" s="46" t="s">
        <v>205</v>
      </c>
      <c r="G52" s="26">
        <v>0</v>
      </c>
      <c r="H52" s="6">
        <v>0</v>
      </c>
      <c r="I52" s="25">
        <f t="shared" si="0"/>
        <v>352629.01000000024</v>
      </c>
      <c r="J52" s="26">
        <v>114.67</v>
      </c>
      <c r="K52" s="6">
        <v>0</v>
      </c>
      <c r="L52" s="25">
        <f t="shared" si="1"/>
        <v>-114.67</v>
      </c>
    </row>
    <row r="53" spans="1:12">
      <c r="A53" s="8">
        <v>42060</v>
      </c>
      <c r="B53" s="7" t="s">
        <v>94</v>
      </c>
      <c r="C53" s="7" t="s">
        <v>47</v>
      </c>
      <c r="D53" s="45" t="s">
        <v>95</v>
      </c>
      <c r="E53" s="45" t="s">
        <v>74</v>
      </c>
      <c r="F53" s="46" t="s">
        <v>647</v>
      </c>
      <c r="G53" s="26">
        <v>0</v>
      </c>
      <c r="H53" s="6">
        <v>0</v>
      </c>
      <c r="I53" s="25">
        <f t="shared" si="0"/>
        <v>352629.01000000024</v>
      </c>
      <c r="J53" s="26">
        <v>158.41999999999999</v>
      </c>
      <c r="K53" s="6">
        <v>0</v>
      </c>
      <c r="L53" s="25">
        <f t="shared" si="1"/>
        <v>-273.08999999999997</v>
      </c>
    </row>
    <row r="54" spans="1:12">
      <c r="A54" s="8">
        <v>42060</v>
      </c>
      <c r="B54" s="7" t="s">
        <v>142</v>
      </c>
      <c r="C54" s="7" t="s">
        <v>47</v>
      </c>
      <c r="D54" s="45" t="s">
        <v>149</v>
      </c>
      <c r="E54" s="45" t="s">
        <v>150</v>
      </c>
      <c r="F54" s="46" t="s">
        <v>153</v>
      </c>
      <c r="G54" s="26">
        <v>0</v>
      </c>
      <c r="H54" s="6">
        <v>0</v>
      </c>
      <c r="I54" s="25">
        <f t="shared" si="0"/>
        <v>352629.01000000024</v>
      </c>
      <c r="J54" s="26">
        <v>133.76</v>
      </c>
      <c r="K54" s="6">
        <v>0</v>
      </c>
      <c r="L54" s="25">
        <f t="shared" si="1"/>
        <v>-406.84999999999997</v>
      </c>
    </row>
    <row r="55" spans="1:12">
      <c r="A55" s="8">
        <v>42061</v>
      </c>
      <c r="B55" s="7" t="s">
        <v>94</v>
      </c>
      <c r="C55" s="7" t="s">
        <v>47</v>
      </c>
      <c r="D55" s="45" t="s">
        <v>95</v>
      </c>
      <c r="E55" s="45" t="s">
        <v>74</v>
      </c>
      <c r="F55" s="46" t="s">
        <v>42</v>
      </c>
      <c r="G55" s="26">
        <v>0</v>
      </c>
      <c r="H55" s="6">
        <v>0</v>
      </c>
      <c r="I55" s="25">
        <f t="shared" si="0"/>
        <v>352629.01000000024</v>
      </c>
      <c r="J55" s="26">
        <v>51.38</v>
      </c>
      <c r="K55" s="6">
        <v>0</v>
      </c>
      <c r="L55" s="25">
        <f t="shared" si="1"/>
        <v>-458.22999999999996</v>
      </c>
    </row>
    <row r="56" spans="1:12">
      <c r="A56" s="8">
        <v>42061</v>
      </c>
      <c r="B56" s="7" t="s">
        <v>94</v>
      </c>
      <c r="C56" s="7" t="s">
        <v>47</v>
      </c>
      <c r="D56" s="45" t="s">
        <v>95</v>
      </c>
      <c r="E56" s="45" t="s">
        <v>74</v>
      </c>
      <c r="F56" s="46" t="s">
        <v>42</v>
      </c>
      <c r="G56" s="26">
        <v>0</v>
      </c>
      <c r="H56" s="6">
        <v>0</v>
      </c>
      <c r="I56" s="25">
        <f t="shared" si="0"/>
        <v>352629.01000000024</v>
      </c>
      <c r="J56" s="26">
        <v>64.39</v>
      </c>
      <c r="K56" s="6">
        <v>0</v>
      </c>
      <c r="L56" s="25">
        <f t="shared" si="1"/>
        <v>-522.62</v>
      </c>
    </row>
    <row r="57" spans="1:12">
      <c r="A57" s="8">
        <v>42063</v>
      </c>
      <c r="B57" s="7" t="s">
        <v>16</v>
      </c>
      <c r="C57" s="7" t="s">
        <v>39</v>
      </c>
      <c r="D57" s="7" t="s">
        <v>87</v>
      </c>
      <c r="E57" s="7" t="s">
        <v>88</v>
      </c>
      <c r="F57" s="9" t="s">
        <v>42</v>
      </c>
      <c r="G57" s="26">
        <v>0</v>
      </c>
      <c r="H57" s="6">
        <v>362.13</v>
      </c>
      <c r="I57" s="25">
        <f t="shared" si="0"/>
        <v>352991.14000000025</v>
      </c>
      <c r="J57" s="26">
        <v>0</v>
      </c>
      <c r="K57" s="6">
        <v>0</v>
      </c>
      <c r="L57" s="25">
        <f t="shared" si="1"/>
        <v>-522.62</v>
      </c>
    </row>
    <row r="58" spans="1:12">
      <c r="A58" s="8">
        <v>42065</v>
      </c>
      <c r="B58" s="7" t="s">
        <v>57</v>
      </c>
      <c r="C58" s="7" t="s">
        <v>39</v>
      </c>
      <c r="D58" s="7" t="s">
        <v>55</v>
      </c>
      <c r="E58" s="7" t="s">
        <v>56</v>
      </c>
      <c r="F58" s="46" t="s">
        <v>138</v>
      </c>
      <c r="G58" s="26">
        <v>57.49</v>
      </c>
      <c r="H58" s="6">
        <v>0</v>
      </c>
      <c r="I58" s="25">
        <f t="shared" si="0"/>
        <v>352933.65000000026</v>
      </c>
      <c r="J58" s="26">
        <v>0</v>
      </c>
      <c r="K58" s="6">
        <v>0</v>
      </c>
      <c r="L58" s="25">
        <f t="shared" si="1"/>
        <v>-522.62</v>
      </c>
    </row>
    <row r="59" spans="1:12">
      <c r="A59" s="8">
        <v>42066</v>
      </c>
      <c r="B59" s="7" t="s">
        <v>54</v>
      </c>
      <c r="C59" s="7" t="s">
        <v>39</v>
      </c>
      <c r="D59" s="7" t="s">
        <v>55</v>
      </c>
      <c r="E59" s="7" t="s">
        <v>56</v>
      </c>
      <c r="F59" s="46" t="s">
        <v>139</v>
      </c>
      <c r="G59" s="26">
        <v>2168.38</v>
      </c>
      <c r="H59" s="6">
        <v>0</v>
      </c>
      <c r="I59" s="25">
        <f t="shared" si="0"/>
        <v>350765.27000000025</v>
      </c>
      <c r="J59" s="26">
        <v>0</v>
      </c>
      <c r="K59" s="6">
        <v>0</v>
      </c>
      <c r="L59" s="25">
        <f t="shared" si="1"/>
        <v>-522.62</v>
      </c>
    </row>
    <row r="60" spans="1:12">
      <c r="A60" s="8">
        <v>42066</v>
      </c>
      <c r="B60" s="7" t="s">
        <v>54</v>
      </c>
      <c r="C60" s="7" t="s">
        <v>39</v>
      </c>
      <c r="D60" s="7" t="s">
        <v>108</v>
      </c>
      <c r="E60" s="7" t="s">
        <v>33</v>
      </c>
      <c r="F60" s="46" t="s">
        <v>139</v>
      </c>
      <c r="G60" s="26">
        <v>173.27</v>
      </c>
      <c r="H60" s="6">
        <v>0</v>
      </c>
      <c r="I60" s="25">
        <f t="shared" si="0"/>
        <v>350592.00000000023</v>
      </c>
      <c r="J60" s="26">
        <v>0</v>
      </c>
      <c r="K60" s="6">
        <v>0</v>
      </c>
      <c r="L60" s="25">
        <f t="shared" si="1"/>
        <v>-522.62</v>
      </c>
    </row>
    <row r="61" spans="1:12">
      <c r="A61" s="8">
        <v>42066</v>
      </c>
      <c r="B61" s="7" t="s">
        <v>46</v>
      </c>
      <c r="C61" s="7" t="s">
        <v>47</v>
      </c>
      <c r="D61" s="7" t="s">
        <v>48</v>
      </c>
      <c r="E61" s="7" t="s">
        <v>74</v>
      </c>
      <c r="F61" s="46" t="s">
        <v>42</v>
      </c>
      <c r="G61" s="26">
        <v>0</v>
      </c>
      <c r="H61" s="6">
        <v>0</v>
      </c>
      <c r="I61" s="25">
        <f t="shared" si="0"/>
        <v>350592.00000000023</v>
      </c>
      <c r="J61" s="26">
        <v>64.81</v>
      </c>
      <c r="K61" s="6">
        <v>0</v>
      </c>
      <c r="L61" s="25">
        <f t="shared" si="1"/>
        <v>-587.43000000000006</v>
      </c>
    </row>
    <row r="62" spans="1:12">
      <c r="A62" s="8">
        <v>42066</v>
      </c>
      <c r="B62" s="7" t="s">
        <v>143</v>
      </c>
      <c r="C62" s="7" t="s">
        <v>47</v>
      </c>
      <c r="D62" s="45" t="s">
        <v>170</v>
      </c>
      <c r="E62" s="45" t="s">
        <v>74</v>
      </c>
      <c r="F62" s="46" t="s">
        <v>154</v>
      </c>
      <c r="G62" s="26">
        <v>0</v>
      </c>
      <c r="H62" s="6">
        <v>0</v>
      </c>
      <c r="I62" s="25">
        <f t="shared" si="0"/>
        <v>350592.00000000023</v>
      </c>
      <c r="J62" s="26">
        <v>77.040000000000006</v>
      </c>
      <c r="K62" s="6">
        <v>0</v>
      </c>
      <c r="L62" s="25">
        <f t="shared" si="1"/>
        <v>-664.47</v>
      </c>
    </row>
    <row r="63" spans="1:12">
      <c r="A63" s="8">
        <v>42067</v>
      </c>
      <c r="B63" s="7" t="s">
        <v>144</v>
      </c>
      <c r="C63" s="7" t="s">
        <v>47</v>
      </c>
      <c r="D63" s="45" t="s">
        <v>164</v>
      </c>
      <c r="E63" s="45" t="s">
        <v>78</v>
      </c>
      <c r="F63" s="46" t="s">
        <v>165</v>
      </c>
      <c r="G63" s="26">
        <v>0</v>
      </c>
      <c r="H63" s="6">
        <v>0</v>
      </c>
      <c r="I63" s="25">
        <f t="shared" si="0"/>
        <v>350592.00000000023</v>
      </c>
      <c r="J63" s="26">
        <v>392.64</v>
      </c>
      <c r="K63" s="6">
        <v>0</v>
      </c>
      <c r="L63" s="25">
        <f t="shared" si="1"/>
        <v>-1057.1100000000001</v>
      </c>
    </row>
    <row r="64" spans="1:12">
      <c r="A64" s="8">
        <v>42067</v>
      </c>
      <c r="B64" s="7" t="s">
        <v>62</v>
      </c>
      <c r="C64" s="7" t="s">
        <v>47</v>
      </c>
      <c r="D64" s="45" t="s">
        <v>149</v>
      </c>
      <c r="E64" s="45" t="s">
        <v>150</v>
      </c>
      <c r="F64" s="46" t="s">
        <v>152</v>
      </c>
      <c r="G64" s="26">
        <v>0</v>
      </c>
      <c r="H64" s="6">
        <v>0</v>
      </c>
      <c r="I64" s="25">
        <f t="shared" si="0"/>
        <v>350592.00000000023</v>
      </c>
      <c r="J64" s="26">
        <v>94.8</v>
      </c>
      <c r="K64" s="6">
        <v>0</v>
      </c>
      <c r="L64" s="25">
        <f t="shared" si="1"/>
        <v>-1151.9100000000001</v>
      </c>
    </row>
    <row r="65" spans="1:12">
      <c r="A65" s="8">
        <v>42068</v>
      </c>
      <c r="B65" s="7" t="s">
        <v>145</v>
      </c>
      <c r="C65" s="7" t="s">
        <v>47</v>
      </c>
      <c r="D65" s="45" t="s">
        <v>155</v>
      </c>
      <c r="E65" s="45" t="s">
        <v>78</v>
      </c>
      <c r="F65" s="46" t="s">
        <v>156</v>
      </c>
      <c r="G65" s="26">
        <v>0</v>
      </c>
      <c r="H65" s="6">
        <v>0</v>
      </c>
      <c r="I65" s="25">
        <f t="shared" si="0"/>
        <v>350592.00000000023</v>
      </c>
      <c r="J65" s="26">
        <v>1009.49</v>
      </c>
      <c r="K65" s="6">
        <v>0</v>
      </c>
      <c r="L65" s="25">
        <f t="shared" si="1"/>
        <v>-2161.4</v>
      </c>
    </row>
    <row r="66" spans="1:12">
      <c r="A66" s="8">
        <v>42069</v>
      </c>
      <c r="B66" s="7" t="s">
        <v>146</v>
      </c>
      <c r="C66" s="7" t="s">
        <v>47</v>
      </c>
      <c r="D66" s="45" t="s">
        <v>160</v>
      </c>
      <c r="E66" s="45" t="s">
        <v>103</v>
      </c>
      <c r="F66" s="46" t="s">
        <v>161</v>
      </c>
      <c r="G66" s="26">
        <v>0</v>
      </c>
      <c r="H66" s="6">
        <v>0</v>
      </c>
      <c r="I66" s="25">
        <f t="shared" si="0"/>
        <v>350592.00000000023</v>
      </c>
      <c r="J66" s="26">
        <v>120.72</v>
      </c>
      <c r="K66" s="6">
        <v>0</v>
      </c>
      <c r="L66" s="25">
        <f t="shared" si="1"/>
        <v>-2282.12</v>
      </c>
    </row>
    <row r="67" spans="1:12">
      <c r="A67" s="8">
        <v>42069</v>
      </c>
      <c r="B67" s="7" t="s">
        <v>49</v>
      </c>
      <c r="C67" s="7" t="s">
        <v>47</v>
      </c>
      <c r="D67" s="45" t="s">
        <v>50</v>
      </c>
      <c r="E67" s="45" t="s">
        <v>74</v>
      </c>
      <c r="F67" s="46" t="s">
        <v>42</v>
      </c>
      <c r="G67" s="26">
        <v>0</v>
      </c>
      <c r="H67" s="6">
        <v>0</v>
      </c>
      <c r="I67" s="25">
        <f t="shared" si="0"/>
        <v>350592.00000000023</v>
      </c>
      <c r="J67" s="26">
        <v>34.94</v>
      </c>
      <c r="K67" s="6">
        <v>0</v>
      </c>
      <c r="L67" s="25">
        <f t="shared" si="1"/>
        <v>-2317.06</v>
      </c>
    </row>
    <row r="68" spans="1:12">
      <c r="A68" s="8">
        <v>42072</v>
      </c>
      <c r="B68" s="7" t="s">
        <v>147</v>
      </c>
      <c r="C68" s="7" t="s">
        <v>47</v>
      </c>
      <c r="D68" s="45" t="s">
        <v>157</v>
      </c>
      <c r="E68" s="45" t="s">
        <v>158</v>
      </c>
      <c r="F68" s="46" t="s">
        <v>159</v>
      </c>
      <c r="G68" s="26">
        <v>0</v>
      </c>
      <c r="H68" s="6">
        <v>0</v>
      </c>
      <c r="I68" s="25">
        <f t="shared" si="0"/>
        <v>350592.00000000023</v>
      </c>
      <c r="J68" s="26">
        <v>48.55</v>
      </c>
      <c r="K68" s="6">
        <v>0</v>
      </c>
      <c r="L68" s="25">
        <f t="shared" si="1"/>
        <v>-2365.61</v>
      </c>
    </row>
    <row r="69" spans="1:12">
      <c r="A69" s="8">
        <v>42073</v>
      </c>
      <c r="B69" s="7" t="s">
        <v>51</v>
      </c>
      <c r="C69" s="7" t="s">
        <v>39</v>
      </c>
      <c r="D69" s="7" t="s">
        <v>52</v>
      </c>
      <c r="E69" s="7" t="s">
        <v>53</v>
      </c>
      <c r="F69" s="9" t="s">
        <v>42</v>
      </c>
      <c r="G69" s="26">
        <v>53.05</v>
      </c>
      <c r="H69" s="6">
        <v>0</v>
      </c>
      <c r="I69" s="25">
        <f t="shared" si="0"/>
        <v>350538.95000000024</v>
      </c>
      <c r="J69" s="26">
        <v>0</v>
      </c>
      <c r="K69" s="6">
        <v>0</v>
      </c>
      <c r="L69" s="25">
        <f t="shared" si="1"/>
        <v>-2365.61</v>
      </c>
    </row>
    <row r="70" spans="1:12">
      <c r="A70" s="8">
        <v>42074</v>
      </c>
      <c r="B70" s="7" t="s">
        <v>54</v>
      </c>
      <c r="C70" s="7" t="s">
        <v>39</v>
      </c>
      <c r="D70" s="7" t="s">
        <v>55</v>
      </c>
      <c r="E70" s="7" t="s">
        <v>56</v>
      </c>
      <c r="F70" s="46" t="s">
        <v>140</v>
      </c>
      <c r="G70" s="26">
        <v>2991.2</v>
      </c>
      <c r="H70" s="6">
        <v>0</v>
      </c>
      <c r="I70" s="25">
        <f t="shared" si="0"/>
        <v>347547.75000000023</v>
      </c>
      <c r="J70" s="26">
        <v>0</v>
      </c>
      <c r="K70" s="6">
        <v>0</v>
      </c>
      <c r="L70" s="25">
        <f t="shared" si="1"/>
        <v>-2365.61</v>
      </c>
    </row>
    <row r="71" spans="1:12">
      <c r="A71" s="8">
        <v>42074</v>
      </c>
      <c r="B71" s="7" t="s">
        <v>54</v>
      </c>
      <c r="C71" s="7" t="s">
        <v>39</v>
      </c>
      <c r="D71" s="7" t="s">
        <v>108</v>
      </c>
      <c r="E71" s="7" t="s">
        <v>33</v>
      </c>
      <c r="F71" s="46" t="s">
        <v>140</v>
      </c>
      <c r="G71" s="26">
        <v>253.61</v>
      </c>
      <c r="H71" s="6">
        <v>0</v>
      </c>
      <c r="I71" s="25">
        <f t="shared" si="0"/>
        <v>347294.14000000025</v>
      </c>
      <c r="J71" s="26">
        <v>0</v>
      </c>
      <c r="K71" s="6">
        <v>0</v>
      </c>
      <c r="L71" s="25">
        <f t="shared" ref="L71:L73" si="2">L70-J71+K71</f>
        <v>-2365.61</v>
      </c>
    </row>
    <row r="72" spans="1:12">
      <c r="A72" s="8">
        <v>42076</v>
      </c>
      <c r="B72" s="7" t="s">
        <v>148</v>
      </c>
      <c r="C72" s="7" t="s">
        <v>47</v>
      </c>
      <c r="D72" s="45" t="s">
        <v>162</v>
      </c>
      <c r="E72" s="45" t="s">
        <v>76</v>
      </c>
      <c r="F72" s="46" t="s">
        <v>163</v>
      </c>
      <c r="G72" s="47">
        <v>0</v>
      </c>
      <c r="H72" s="6">
        <v>0</v>
      </c>
      <c r="I72" s="25">
        <f t="shared" ref="I72:I74" si="3">I71-G72+H72</f>
        <v>347294.14000000025</v>
      </c>
      <c r="J72" s="26">
        <v>11.22</v>
      </c>
      <c r="K72" s="6">
        <v>0</v>
      </c>
      <c r="L72" s="25">
        <f t="shared" si="2"/>
        <v>-2376.83</v>
      </c>
    </row>
    <row r="73" spans="1:12">
      <c r="A73" s="8">
        <v>42079</v>
      </c>
      <c r="B73" s="7" t="s">
        <v>141</v>
      </c>
      <c r="C73" s="7" t="s">
        <v>39</v>
      </c>
      <c r="D73" s="7" t="s">
        <v>44</v>
      </c>
      <c r="E73" s="7" t="s">
        <v>45</v>
      </c>
      <c r="F73" s="9" t="s">
        <v>42</v>
      </c>
      <c r="G73" s="26">
        <v>2376.83</v>
      </c>
      <c r="H73" s="6">
        <v>0</v>
      </c>
      <c r="I73" s="25">
        <f t="shared" si="3"/>
        <v>344917.31000000023</v>
      </c>
      <c r="J73" s="26">
        <v>0</v>
      </c>
      <c r="K73" s="6">
        <v>2376.83</v>
      </c>
      <c r="L73" s="25">
        <f t="shared" si="2"/>
        <v>0</v>
      </c>
    </row>
    <row r="74" spans="1:12">
      <c r="A74" s="8">
        <v>42080</v>
      </c>
      <c r="B74" s="7" t="s">
        <v>171</v>
      </c>
      <c r="C74" s="7" t="s">
        <v>39</v>
      </c>
      <c r="D74" s="45" t="s">
        <v>212</v>
      </c>
      <c r="E74" s="45" t="s">
        <v>56</v>
      </c>
      <c r="F74" s="46" t="s">
        <v>213</v>
      </c>
      <c r="G74" s="26">
        <v>57.74</v>
      </c>
      <c r="H74" s="6">
        <v>0</v>
      </c>
      <c r="I74" s="25">
        <f t="shared" si="3"/>
        <v>344859.57000000024</v>
      </c>
      <c r="J74" s="26">
        <v>0</v>
      </c>
      <c r="K74" s="6">
        <v>0</v>
      </c>
      <c r="L74" s="25">
        <f t="shared" ref="L74:L146" si="4">L73-J74+K74</f>
        <v>0</v>
      </c>
    </row>
    <row r="75" spans="1:12">
      <c r="A75" s="8">
        <v>42081</v>
      </c>
      <c r="B75" s="7" t="s">
        <v>104</v>
      </c>
      <c r="C75" s="7" t="s">
        <v>47</v>
      </c>
      <c r="D75" s="45" t="s">
        <v>105</v>
      </c>
      <c r="E75" s="45" t="s">
        <v>106</v>
      </c>
      <c r="F75" s="46" t="s">
        <v>183</v>
      </c>
      <c r="G75" s="26">
        <v>0</v>
      </c>
      <c r="H75" s="6">
        <v>0</v>
      </c>
      <c r="I75" s="25">
        <f t="shared" ref="I75:I84" si="5">I74-G75+H75</f>
        <v>344859.57000000024</v>
      </c>
      <c r="J75" s="26">
        <v>34.020000000000003</v>
      </c>
      <c r="K75" s="6">
        <v>0</v>
      </c>
      <c r="L75" s="25">
        <f t="shared" si="4"/>
        <v>-34.020000000000003</v>
      </c>
    </row>
    <row r="76" spans="1:12">
      <c r="A76" s="8">
        <v>42087</v>
      </c>
      <c r="B76" s="7" t="s">
        <v>177</v>
      </c>
      <c r="C76" s="7" t="s">
        <v>47</v>
      </c>
      <c r="D76" s="45" t="s">
        <v>169</v>
      </c>
      <c r="E76" s="45" t="s">
        <v>150</v>
      </c>
      <c r="F76" s="46" t="s">
        <v>257</v>
      </c>
      <c r="G76" s="26">
        <v>0</v>
      </c>
      <c r="H76" s="6">
        <v>0</v>
      </c>
      <c r="I76" s="25">
        <f t="shared" si="5"/>
        <v>344859.57000000024</v>
      </c>
      <c r="J76" s="26">
        <v>121</v>
      </c>
      <c r="K76" s="6">
        <v>0</v>
      </c>
      <c r="L76" s="25">
        <f t="shared" si="4"/>
        <v>-155.02000000000001</v>
      </c>
    </row>
    <row r="77" spans="1:12">
      <c r="A77" s="8">
        <v>42088</v>
      </c>
      <c r="B77" s="7" t="s">
        <v>54</v>
      </c>
      <c r="C77" s="7" t="s">
        <v>39</v>
      </c>
      <c r="D77" s="7" t="s">
        <v>55</v>
      </c>
      <c r="E77" s="7" t="s">
        <v>56</v>
      </c>
      <c r="F77" s="46" t="s">
        <v>172</v>
      </c>
      <c r="G77" s="26">
        <v>2463.92</v>
      </c>
      <c r="H77" s="6">
        <v>0</v>
      </c>
      <c r="I77" s="25">
        <f t="shared" si="5"/>
        <v>342395.65000000026</v>
      </c>
      <c r="J77" s="26">
        <v>0</v>
      </c>
      <c r="K77" s="6">
        <v>0</v>
      </c>
      <c r="L77" s="25">
        <f t="shared" si="4"/>
        <v>-155.02000000000001</v>
      </c>
    </row>
    <row r="78" spans="1:12">
      <c r="A78" s="8">
        <v>42088</v>
      </c>
      <c r="B78" s="7" t="s">
        <v>54</v>
      </c>
      <c r="C78" s="7" t="s">
        <v>39</v>
      </c>
      <c r="D78" s="7" t="s">
        <v>108</v>
      </c>
      <c r="E78" s="7" t="s">
        <v>33</v>
      </c>
      <c r="F78" s="46" t="s">
        <v>172</v>
      </c>
      <c r="G78" s="26">
        <v>84.83</v>
      </c>
      <c r="H78" s="6">
        <v>0</v>
      </c>
      <c r="I78" s="25">
        <f t="shared" si="5"/>
        <v>342310.82000000024</v>
      </c>
      <c r="J78" s="26">
        <v>0</v>
      </c>
      <c r="K78" s="6">
        <v>0</v>
      </c>
      <c r="L78" s="25">
        <f t="shared" si="4"/>
        <v>-155.02000000000001</v>
      </c>
    </row>
    <row r="79" spans="1:12">
      <c r="A79" s="8">
        <v>42088</v>
      </c>
      <c r="B79" s="7" t="s">
        <v>173</v>
      </c>
      <c r="C79" s="7" t="s">
        <v>39</v>
      </c>
      <c r="D79" s="7" t="s">
        <v>55</v>
      </c>
      <c r="E79" s="7" t="s">
        <v>193</v>
      </c>
      <c r="F79" s="46" t="s">
        <v>192</v>
      </c>
      <c r="G79" s="26">
        <v>80</v>
      </c>
      <c r="H79" s="6">
        <v>0</v>
      </c>
      <c r="I79" s="25">
        <f t="shared" si="5"/>
        <v>342230.82000000024</v>
      </c>
      <c r="J79" s="26">
        <v>0</v>
      </c>
      <c r="K79" s="6">
        <v>0</v>
      </c>
      <c r="L79" s="25">
        <f t="shared" si="4"/>
        <v>-155.02000000000001</v>
      </c>
    </row>
    <row r="80" spans="1:12">
      <c r="A80" s="8">
        <v>42089</v>
      </c>
      <c r="B80" s="7" t="s">
        <v>94</v>
      </c>
      <c r="C80" s="7" t="s">
        <v>47</v>
      </c>
      <c r="D80" s="7" t="s">
        <v>95</v>
      </c>
      <c r="E80" s="7" t="s">
        <v>74</v>
      </c>
      <c r="F80" s="46" t="s">
        <v>42</v>
      </c>
      <c r="G80" s="26">
        <v>0</v>
      </c>
      <c r="H80" s="6">
        <v>0</v>
      </c>
      <c r="I80" s="25">
        <f t="shared" si="5"/>
        <v>342230.82000000024</v>
      </c>
      <c r="J80" s="26">
        <v>64.39</v>
      </c>
      <c r="K80" s="6">
        <v>0</v>
      </c>
      <c r="L80" s="25">
        <f t="shared" si="4"/>
        <v>-219.41000000000003</v>
      </c>
    </row>
    <row r="81" spans="1:12">
      <c r="A81" s="8">
        <v>42089</v>
      </c>
      <c r="B81" s="7" t="s">
        <v>94</v>
      </c>
      <c r="C81" s="7" t="s">
        <v>47</v>
      </c>
      <c r="D81" s="7" t="s">
        <v>95</v>
      </c>
      <c r="E81" s="7" t="s">
        <v>74</v>
      </c>
      <c r="F81" s="46" t="s">
        <v>42</v>
      </c>
      <c r="G81" s="26">
        <v>0</v>
      </c>
      <c r="H81" s="6">
        <v>0</v>
      </c>
      <c r="I81" s="25">
        <f t="shared" si="5"/>
        <v>342230.82000000024</v>
      </c>
      <c r="J81" s="26">
        <v>46.14</v>
      </c>
      <c r="K81" s="6">
        <v>0</v>
      </c>
      <c r="L81" s="25">
        <f t="shared" si="4"/>
        <v>-265.55</v>
      </c>
    </row>
    <row r="82" spans="1:12">
      <c r="A82" s="8">
        <v>42089</v>
      </c>
      <c r="B82" s="7" t="s">
        <v>94</v>
      </c>
      <c r="C82" s="7" t="s">
        <v>47</v>
      </c>
      <c r="D82" s="7" t="s">
        <v>95</v>
      </c>
      <c r="E82" s="7" t="s">
        <v>74</v>
      </c>
      <c r="F82" s="46" t="s">
        <v>646</v>
      </c>
      <c r="G82" s="26">
        <v>0</v>
      </c>
      <c r="H82" s="6">
        <v>0</v>
      </c>
      <c r="I82" s="25">
        <f t="shared" si="5"/>
        <v>342230.82000000024</v>
      </c>
      <c r="J82" s="26">
        <v>98.19</v>
      </c>
      <c r="K82" s="6">
        <v>0</v>
      </c>
      <c r="L82" s="25">
        <f t="shared" si="4"/>
        <v>-363.74</v>
      </c>
    </row>
    <row r="83" spans="1:12">
      <c r="A83" s="8">
        <v>42089</v>
      </c>
      <c r="B83" s="7" t="s">
        <v>148</v>
      </c>
      <c r="C83" s="7" t="s">
        <v>47</v>
      </c>
      <c r="D83" s="7" t="s">
        <v>162</v>
      </c>
      <c r="E83" s="7" t="s">
        <v>76</v>
      </c>
      <c r="F83" s="46" t="s">
        <v>178</v>
      </c>
      <c r="G83" s="26">
        <v>0</v>
      </c>
      <c r="H83" s="6">
        <v>0</v>
      </c>
      <c r="I83" s="25">
        <f t="shared" si="5"/>
        <v>342230.82000000024</v>
      </c>
      <c r="J83" s="26">
        <v>11.22</v>
      </c>
      <c r="K83" s="6">
        <v>0</v>
      </c>
      <c r="L83" s="25">
        <f t="shared" si="4"/>
        <v>-374.96000000000004</v>
      </c>
    </row>
    <row r="84" spans="1:12">
      <c r="A84" s="8">
        <v>42089</v>
      </c>
      <c r="B84" s="7" t="s">
        <v>174</v>
      </c>
      <c r="C84" s="7" t="s">
        <v>39</v>
      </c>
      <c r="D84" s="7" t="s">
        <v>55</v>
      </c>
      <c r="E84" s="7" t="s">
        <v>193</v>
      </c>
      <c r="F84" s="46" t="s">
        <v>192</v>
      </c>
      <c r="G84" s="26">
        <v>80</v>
      </c>
      <c r="H84" s="6">
        <v>0</v>
      </c>
      <c r="I84" s="25">
        <f t="shared" si="5"/>
        <v>342150.82000000024</v>
      </c>
      <c r="J84" s="26">
        <v>0</v>
      </c>
      <c r="K84" s="6">
        <v>0</v>
      </c>
      <c r="L84" s="25">
        <f t="shared" si="4"/>
        <v>-374.96000000000004</v>
      </c>
    </row>
    <row r="85" spans="1:12">
      <c r="A85" s="8">
        <v>42089</v>
      </c>
      <c r="B85" s="7" t="s">
        <v>175</v>
      </c>
      <c r="C85" s="7" t="s">
        <v>39</v>
      </c>
      <c r="D85" s="45" t="s">
        <v>195</v>
      </c>
      <c r="E85" s="45" t="s">
        <v>56</v>
      </c>
      <c r="F85" s="46" t="s">
        <v>194</v>
      </c>
      <c r="G85" s="26">
        <v>380</v>
      </c>
      <c r="H85" s="6">
        <v>0</v>
      </c>
      <c r="I85" s="25">
        <f t="shared" ref="I85:I150" si="6">I84-G85+H85</f>
        <v>341770.82000000024</v>
      </c>
      <c r="J85" s="26">
        <v>0</v>
      </c>
      <c r="K85" s="6">
        <v>0</v>
      </c>
      <c r="L85" s="25">
        <f t="shared" si="4"/>
        <v>-374.96000000000004</v>
      </c>
    </row>
    <row r="86" spans="1:12">
      <c r="A86" s="8">
        <v>42090</v>
      </c>
      <c r="B86" s="7" t="s">
        <v>179</v>
      </c>
      <c r="C86" s="7" t="s">
        <v>47</v>
      </c>
      <c r="D86" s="45" t="s">
        <v>182</v>
      </c>
      <c r="E86" s="45" t="s">
        <v>180</v>
      </c>
      <c r="F86" s="46" t="s">
        <v>181</v>
      </c>
      <c r="G86" s="26">
        <v>0</v>
      </c>
      <c r="H86" s="6">
        <v>0</v>
      </c>
      <c r="I86" s="25">
        <f t="shared" si="6"/>
        <v>341770.82000000024</v>
      </c>
      <c r="J86" s="26">
        <v>500</v>
      </c>
      <c r="K86" s="6">
        <v>0</v>
      </c>
      <c r="L86" s="25">
        <f t="shared" si="4"/>
        <v>-874.96</v>
      </c>
    </row>
    <row r="87" spans="1:12">
      <c r="A87" s="8">
        <v>42090</v>
      </c>
      <c r="B87" s="7" t="s">
        <v>38</v>
      </c>
      <c r="C87" s="7" t="s">
        <v>39</v>
      </c>
      <c r="D87" s="7" t="s">
        <v>40</v>
      </c>
      <c r="E87" s="7" t="s">
        <v>41</v>
      </c>
      <c r="F87" s="9" t="s">
        <v>42</v>
      </c>
      <c r="G87" s="26">
        <v>0</v>
      </c>
      <c r="H87" s="6">
        <v>8558.1299999999992</v>
      </c>
      <c r="I87" s="25">
        <f t="shared" si="6"/>
        <v>350328.95000000024</v>
      </c>
      <c r="J87" s="26">
        <v>0</v>
      </c>
      <c r="K87" s="6">
        <v>0</v>
      </c>
      <c r="L87" s="25">
        <f t="shared" si="4"/>
        <v>-874.96</v>
      </c>
    </row>
    <row r="88" spans="1:12">
      <c r="A88" s="8">
        <v>42093</v>
      </c>
      <c r="B88" s="7" t="s">
        <v>176</v>
      </c>
      <c r="C88" s="7" t="s">
        <v>39</v>
      </c>
      <c r="D88" s="7" t="s">
        <v>44</v>
      </c>
      <c r="E88" s="7" t="s">
        <v>45</v>
      </c>
      <c r="F88" s="9" t="s">
        <v>42</v>
      </c>
      <c r="G88" s="26">
        <v>874.96</v>
      </c>
      <c r="H88" s="6">
        <v>0</v>
      </c>
      <c r="I88" s="25">
        <f t="shared" si="6"/>
        <v>349453.99000000022</v>
      </c>
      <c r="J88" s="26">
        <v>0</v>
      </c>
      <c r="K88" s="6">
        <v>874.96</v>
      </c>
      <c r="L88" s="25">
        <f t="shared" si="4"/>
        <v>0</v>
      </c>
    </row>
    <row r="89" spans="1:12">
      <c r="A89" s="8">
        <v>42093</v>
      </c>
      <c r="B89" s="7" t="s">
        <v>184</v>
      </c>
      <c r="C89" s="7" t="s">
        <v>39</v>
      </c>
      <c r="D89" s="45" t="s">
        <v>197</v>
      </c>
      <c r="E89" s="45" t="s">
        <v>197</v>
      </c>
      <c r="F89" s="46" t="s">
        <v>196</v>
      </c>
      <c r="G89" s="26">
        <v>92.43</v>
      </c>
      <c r="H89" s="6">
        <v>0</v>
      </c>
      <c r="I89" s="25">
        <f t="shared" si="6"/>
        <v>349361.56000000023</v>
      </c>
      <c r="J89" s="26">
        <v>0</v>
      </c>
      <c r="K89" s="6">
        <v>0</v>
      </c>
      <c r="L89" s="25">
        <f t="shared" si="4"/>
        <v>0</v>
      </c>
    </row>
    <row r="90" spans="1:12">
      <c r="A90" s="8">
        <v>42093</v>
      </c>
      <c r="B90" s="7" t="s">
        <v>186</v>
      </c>
      <c r="C90" s="7" t="s">
        <v>39</v>
      </c>
      <c r="D90" s="45" t="s">
        <v>200</v>
      </c>
      <c r="E90" s="45" t="s">
        <v>127</v>
      </c>
      <c r="F90" s="46" t="s">
        <v>199</v>
      </c>
      <c r="G90" s="26">
        <v>1500</v>
      </c>
      <c r="H90" s="6">
        <v>0</v>
      </c>
      <c r="I90" s="25">
        <f t="shared" si="6"/>
        <v>347861.56000000023</v>
      </c>
      <c r="J90" s="26">
        <v>0</v>
      </c>
      <c r="K90" s="6">
        <v>0</v>
      </c>
      <c r="L90" s="25">
        <f t="shared" si="4"/>
        <v>0</v>
      </c>
    </row>
    <row r="91" spans="1:12">
      <c r="A91" s="8">
        <v>42093</v>
      </c>
      <c r="B91" s="7" t="s">
        <v>185</v>
      </c>
      <c r="C91" s="7" t="s">
        <v>39</v>
      </c>
      <c r="D91" s="7" t="s">
        <v>187</v>
      </c>
      <c r="E91" s="7" t="s">
        <v>188</v>
      </c>
      <c r="F91" s="9" t="s">
        <v>201</v>
      </c>
      <c r="G91" s="26">
        <v>26197.93</v>
      </c>
      <c r="H91" s="6">
        <v>0</v>
      </c>
      <c r="I91" s="25">
        <f t="shared" si="6"/>
        <v>321663.63000000024</v>
      </c>
      <c r="J91" s="26">
        <v>0</v>
      </c>
      <c r="K91" s="6">
        <v>0</v>
      </c>
      <c r="L91" s="25">
        <f t="shared" si="4"/>
        <v>0</v>
      </c>
    </row>
    <row r="92" spans="1:12">
      <c r="A92" s="8">
        <v>42094</v>
      </c>
      <c r="B92" s="7" t="s">
        <v>16</v>
      </c>
      <c r="C92" s="7" t="s">
        <v>39</v>
      </c>
      <c r="D92" s="7" t="s">
        <v>87</v>
      </c>
      <c r="E92" s="7" t="s">
        <v>88</v>
      </c>
      <c r="F92" s="9" t="s">
        <v>42</v>
      </c>
      <c r="G92" s="26">
        <v>0</v>
      </c>
      <c r="H92" s="6">
        <v>396.83</v>
      </c>
      <c r="I92" s="25">
        <f t="shared" si="6"/>
        <v>322060.46000000025</v>
      </c>
      <c r="J92" s="26">
        <v>0</v>
      </c>
      <c r="K92" s="6">
        <v>0</v>
      </c>
      <c r="L92" s="25">
        <f t="shared" si="4"/>
        <v>0</v>
      </c>
    </row>
    <row r="93" spans="1:12">
      <c r="A93" s="8">
        <v>42095</v>
      </c>
      <c r="B93" s="7" t="s">
        <v>189</v>
      </c>
      <c r="C93" s="7" t="s">
        <v>39</v>
      </c>
      <c r="D93" s="45" t="s">
        <v>191</v>
      </c>
      <c r="E93" s="45" t="s">
        <v>193</v>
      </c>
      <c r="F93" s="46" t="s">
        <v>192</v>
      </c>
      <c r="G93" s="26">
        <v>110</v>
      </c>
      <c r="H93" s="6">
        <v>0</v>
      </c>
      <c r="I93" s="25">
        <f t="shared" si="6"/>
        <v>321950.46000000025</v>
      </c>
      <c r="J93" s="26">
        <v>0</v>
      </c>
      <c r="K93" s="6">
        <v>0</v>
      </c>
      <c r="L93" s="25">
        <f t="shared" si="4"/>
        <v>0</v>
      </c>
    </row>
    <row r="94" spans="1:12">
      <c r="A94" s="8">
        <v>42097</v>
      </c>
      <c r="B94" s="7" t="s">
        <v>46</v>
      </c>
      <c r="C94" s="7" t="s">
        <v>47</v>
      </c>
      <c r="D94" s="45" t="s">
        <v>48</v>
      </c>
      <c r="E94" s="45" t="s">
        <v>74</v>
      </c>
      <c r="F94" s="46" t="s">
        <v>42</v>
      </c>
      <c r="G94" s="26">
        <v>0</v>
      </c>
      <c r="H94" s="6">
        <v>0</v>
      </c>
      <c r="I94" s="25">
        <f t="shared" si="6"/>
        <v>321950.46000000025</v>
      </c>
      <c r="J94" s="26">
        <v>65</v>
      </c>
      <c r="K94" s="6">
        <v>0</v>
      </c>
      <c r="L94" s="25">
        <f t="shared" si="4"/>
        <v>-65</v>
      </c>
    </row>
    <row r="95" spans="1:12">
      <c r="A95" s="8">
        <v>42100</v>
      </c>
      <c r="B95" s="7" t="s">
        <v>49</v>
      </c>
      <c r="C95" s="7" t="s">
        <v>47</v>
      </c>
      <c r="D95" s="45" t="s">
        <v>50</v>
      </c>
      <c r="E95" s="45" t="s">
        <v>74</v>
      </c>
      <c r="F95" s="46" t="s">
        <v>42</v>
      </c>
      <c r="G95" s="26">
        <v>0</v>
      </c>
      <c r="H95" s="6">
        <v>0</v>
      </c>
      <c r="I95" s="25">
        <f t="shared" si="6"/>
        <v>321950.46000000025</v>
      </c>
      <c r="J95" s="26">
        <v>34.61</v>
      </c>
      <c r="K95" s="6">
        <v>0</v>
      </c>
      <c r="L95" s="25">
        <f t="shared" si="4"/>
        <v>-99.61</v>
      </c>
    </row>
    <row r="96" spans="1:12">
      <c r="A96" s="8">
        <v>42101</v>
      </c>
      <c r="B96" s="7" t="s">
        <v>190</v>
      </c>
      <c r="C96" s="7" t="s">
        <v>39</v>
      </c>
      <c r="D96" s="7" t="s">
        <v>44</v>
      </c>
      <c r="E96" s="7" t="s">
        <v>45</v>
      </c>
      <c r="F96" s="9" t="s">
        <v>42</v>
      </c>
      <c r="G96" s="26">
        <v>65</v>
      </c>
      <c r="H96" s="6">
        <v>0</v>
      </c>
      <c r="I96" s="25">
        <f t="shared" si="6"/>
        <v>321885.46000000025</v>
      </c>
      <c r="J96" s="26">
        <v>0</v>
      </c>
      <c r="K96" s="6">
        <v>65</v>
      </c>
      <c r="L96" s="25">
        <f t="shared" si="4"/>
        <v>-34.61</v>
      </c>
    </row>
    <row r="97" spans="1:12">
      <c r="A97" s="8">
        <v>42102</v>
      </c>
      <c r="B97" s="7" t="s">
        <v>54</v>
      </c>
      <c r="C97" s="7" t="s">
        <v>39</v>
      </c>
      <c r="D97" s="7" t="s">
        <v>55</v>
      </c>
      <c r="E97" s="7" t="s">
        <v>56</v>
      </c>
      <c r="F97" s="46" t="s">
        <v>206</v>
      </c>
      <c r="G97" s="26">
        <v>2727.06</v>
      </c>
      <c r="H97" s="6">
        <v>0</v>
      </c>
      <c r="I97" s="25">
        <f t="shared" si="6"/>
        <v>319158.40000000026</v>
      </c>
      <c r="J97" s="26">
        <v>0</v>
      </c>
      <c r="K97" s="6">
        <v>0</v>
      </c>
      <c r="L97" s="25">
        <f t="shared" si="4"/>
        <v>-34.61</v>
      </c>
    </row>
    <row r="98" spans="1:12">
      <c r="A98" s="8">
        <v>42102</v>
      </c>
      <c r="B98" s="7" t="s">
        <v>54</v>
      </c>
      <c r="C98" s="7" t="s">
        <v>39</v>
      </c>
      <c r="D98" s="7" t="s">
        <v>108</v>
      </c>
      <c r="E98" s="7" t="s">
        <v>33</v>
      </c>
      <c r="F98" s="46" t="s">
        <v>206</v>
      </c>
      <c r="G98" s="26">
        <v>190.4</v>
      </c>
      <c r="H98" s="6">
        <v>0</v>
      </c>
      <c r="I98" s="25">
        <f t="shared" si="6"/>
        <v>318968.00000000023</v>
      </c>
      <c r="J98" s="26">
        <v>0</v>
      </c>
      <c r="K98" s="6">
        <v>0</v>
      </c>
      <c r="L98" s="25">
        <f t="shared" si="4"/>
        <v>-34.61</v>
      </c>
    </row>
    <row r="99" spans="1:12">
      <c r="A99" s="8">
        <v>42103</v>
      </c>
      <c r="B99" s="7" t="s">
        <v>62</v>
      </c>
      <c r="C99" s="7" t="s">
        <v>47</v>
      </c>
      <c r="D99" s="45" t="s">
        <v>123</v>
      </c>
      <c r="E99" s="45" t="s">
        <v>124</v>
      </c>
      <c r="F99" s="46" t="s">
        <v>260</v>
      </c>
      <c r="G99" s="26">
        <v>0</v>
      </c>
      <c r="H99" s="6">
        <v>0</v>
      </c>
      <c r="I99" s="25">
        <f t="shared" si="6"/>
        <v>318968.00000000023</v>
      </c>
      <c r="J99" s="26">
        <v>81.37</v>
      </c>
      <c r="K99" s="6">
        <v>0</v>
      </c>
      <c r="L99" s="25">
        <f t="shared" si="4"/>
        <v>-115.98</v>
      </c>
    </row>
    <row r="100" spans="1:12">
      <c r="A100" s="8">
        <v>42103</v>
      </c>
      <c r="B100" s="7" t="s">
        <v>209</v>
      </c>
      <c r="C100" s="7" t="s">
        <v>47</v>
      </c>
      <c r="D100" s="7" t="s">
        <v>210</v>
      </c>
      <c r="E100" s="7" t="s">
        <v>76</v>
      </c>
      <c r="F100" s="46" t="s">
        <v>211</v>
      </c>
      <c r="G100" s="26">
        <v>0</v>
      </c>
      <c r="H100" s="6">
        <v>0</v>
      </c>
      <c r="I100" s="25">
        <f t="shared" si="6"/>
        <v>318968.00000000023</v>
      </c>
      <c r="J100" s="26">
        <v>126.02</v>
      </c>
      <c r="K100" s="6">
        <v>0</v>
      </c>
      <c r="L100" s="25">
        <f t="shared" si="4"/>
        <v>-242</v>
      </c>
    </row>
    <row r="101" spans="1:12">
      <c r="A101" s="8">
        <v>42103</v>
      </c>
      <c r="B101" s="7" t="s">
        <v>207</v>
      </c>
      <c r="C101" s="7" t="s">
        <v>39</v>
      </c>
      <c r="D101" s="45" t="s">
        <v>191</v>
      </c>
      <c r="E101" s="45" t="s">
        <v>193</v>
      </c>
      <c r="F101" s="46" t="s">
        <v>192</v>
      </c>
      <c r="G101" s="26">
        <v>120</v>
      </c>
      <c r="H101" s="6">
        <v>0</v>
      </c>
      <c r="I101" s="25">
        <f t="shared" si="6"/>
        <v>318848.00000000023</v>
      </c>
      <c r="J101" s="26">
        <v>0</v>
      </c>
      <c r="K101" s="6">
        <v>0</v>
      </c>
      <c r="L101" s="25">
        <f t="shared" si="4"/>
        <v>-242</v>
      </c>
    </row>
    <row r="102" spans="1:12">
      <c r="A102" s="8">
        <v>42104</v>
      </c>
      <c r="B102" s="7" t="s">
        <v>51</v>
      </c>
      <c r="C102" s="7" t="s">
        <v>39</v>
      </c>
      <c r="D102" s="7" t="s">
        <v>52</v>
      </c>
      <c r="E102" s="7" t="s">
        <v>53</v>
      </c>
      <c r="F102" s="9" t="s">
        <v>42</v>
      </c>
      <c r="G102" s="26">
        <v>53.05</v>
      </c>
      <c r="H102" s="6">
        <v>0</v>
      </c>
      <c r="I102" s="25">
        <f t="shared" si="6"/>
        <v>318794.95000000024</v>
      </c>
      <c r="J102" s="26">
        <v>0</v>
      </c>
      <c r="K102" s="6">
        <v>0</v>
      </c>
      <c r="L102" s="25">
        <f t="shared" si="4"/>
        <v>-242</v>
      </c>
    </row>
    <row r="103" spans="1:12">
      <c r="A103" s="8">
        <v>42107</v>
      </c>
      <c r="B103" s="7" t="s">
        <v>208</v>
      </c>
      <c r="C103" s="7" t="s">
        <v>39</v>
      </c>
      <c r="D103" s="7" t="s">
        <v>44</v>
      </c>
      <c r="E103" s="7" t="s">
        <v>45</v>
      </c>
      <c r="F103" s="9" t="s">
        <v>42</v>
      </c>
      <c r="G103" s="26">
        <v>242</v>
      </c>
      <c r="H103" s="6">
        <v>0</v>
      </c>
      <c r="I103" s="25">
        <f t="shared" si="6"/>
        <v>318552.95000000024</v>
      </c>
      <c r="J103" s="26">
        <v>0</v>
      </c>
      <c r="K103" s="6">
        <v>242</v>
      </c>
      <c r="L103" s="25">
        <f t="shared" si="4"/>
        <v>0</v>
      </c>
    </row>
    <row r="104" spans="1:12">
      <c r="A104" s="8">
        <v>42109</v>
      </c>
      <c r="B104" s="7" t="s">
        <v>214</v>
      </c>
      <c r="C104" s="7" t="s">
        <v>47</v>
      </c>
      <c r="D104" s="45" t="s">
        <v>262</v>
      </c>
      <c r="E104" s="45" t="s">
        <v>76</v>
      </c>
      <c r="F104" s="46" t="s">
        <v>261</v>
      </c>
      <c r="G104" s="26">
        <v>0</v>
      </c>
      <c r="H104" s="6">
        <v>0</v>
      </c>
      <c r="I104" s="25">
        <f t="shared" si="6"/>
        <v>318552.95000000024</v>
      </c>
      <c r="J104" s="26">
        <v>20.32</v>
      </c>
      <c r="K104" s="6">
        <v>0</v>
      </c>
      <c r="L104" s="25">
        <f t="shared" si="4"/>
        <v>-20.32</v>
      </c>
    </row>
    <row r="105" spans="1:12">
      <c r="A105" s="8">
        <v>42109</v>
      </c>
      <c r="B105" s="7" t="s">
        <v>215</v>
      </c>
      <c r="C105" s="7" t="s">
        <v>39</v>
      </c>
      <c r="D105" s="45" t="s">
        <v>228</v>
      </c>
      <c r="E105" s="45" t="s">
        <v>229</v>
      </c>
      <c r="F105" s="46" t="s">
        <v>312</v>
      </c>
      <c r="G105" s="26">
        <v>400</v>
      </c>
      <c r="H105" s="6">
        <v>0</v>
      </c>
      <c r="I105" s="25">
        <f t="shared" si="6"/>
        <v>318152.95000000024</v>
      </c>
      <c r="L105" s="25">
        <f t="shared" si="4"/>
        <v>-20.32</v>
      </c>
    </row>
    <row r="106" spans="1:12">
      <c r="A106" s="8">
        <v>42114</v>
      </c>
      <c r="B106" s="7" t="s">
        <v>216</v>
      </c>
      <c r="C106" s="7" t="s">
        <v>39</v>
      </c>
      <c r="D106" s="45" t="s">
        <v>259</v>
      </c>
      <c r="E106" s="45" t="s">
        <v>180</v>
      </c>
      <c r="F106" s="46" t="s">
        <v>258</v>
      </c>
      <c r="G106" s="26">
        <v>400</v>
      </c>
      <c r="H106" s="6">
        <v>0</v>
      </c>
      <c r="I106" s="25">
        <f t="shared" si="6"/>
        <v>317752.95000000024</v>
      </c>
      <c r="L106" s="25">
        <f t="shared" si="4"/>
        <v>-20.32</v>
      </c>
    </row>
    <row r="107" spans="1:12">
      <c r="A107" s="8">
        <v>42115</v>
      </c>
      <c r="B107" s="7" t="s">
        <v>136</v>
      </c>
      <c r="C107" s="7" t="s">
        <v>47</v>
      </c>
      <c r="D107" s="7" t="s">
        <v>63</v>
      </c>
      <c r="E107" s="7" t="s">
        <v>150</v>
      </c>
      <c r="F107" s="46" t="s">
        <v>343</v>
      </c>
      <c r="G107" s="26">
        <v>0</v>
      </c>
      <c r="H107" s="6">
        <v>0</v>
      </c>
      <c r="I107" s="25">
        <f t="shared" si="6"/>
        <v>317752.95000000024</v>
      </c>
      <c r="J107" s="26">
        <v>227.53</v>
      </c>
      <c r="K107" s="6">
        <v>0</v>
      </c>
      <c r="L107" s="25">
        <f t="shared" si="4"/>
        <v>-247.85</v>
      </c>
    </row>
    <row r="108" spans="1:12">
      <c r="A108" s="8">
        <v>42116</v>
      </c>
      <c r="B108" s="7" t="s">
        <v>65</v>
      </c>
      <c r="C108" s="7" t="s">
        <v>47</v>
      </c>
      <c r="D108" s="45" t="s">
        <v>341</v>
      </c>
      <c r="E108" s="45" t="s">
        <v>76</v>
      </c>
      <c r="F108" s="46" t="s">
        <v>340</v>
      </c>
      <c r="G108" s="26">
        <v>0</v>
      </c>
      <c r="H108" s="6">
        <v>0</v>
      </c>
      <c r="I108" s="25">
        <f t="shared" si="6"/>
        <v>317752.95000000024</v>
      </c>
      <c r="J108" s="26">
        <v>36.01</v>
      </c>
      <c r="K108" s="6">
        <v>0</v>
      </c>
      <c r="L108" s="25">
        <f t="shared" si="4"/>
        <v>-283.86</v>
      </c>
    </row>
    <row r="109" spans="1:12">
      <c r="A109" s="8">
        <v>42116</v>
      </c>
      <c r="B109" s="7" t="s">
        <v>217</v>
      </c>
      <c r="C109" s="7" t="s">
        <v>39</v>
      </c>
      <c r="D109" s="45" t="s">
        <v>338</v>
      </c>
      <c r="E109" s="45" t="s">
        <v>193</v>
      </c>
      <c r="F109" s="46" t="s">
        <v>339</v>
      </c>
      <c r="G109" s="26">
        <v>50</v>
      </c>
      <c r="H109" s="6">
        <v>0</v>
      </c>
      <c r="I109" s="25">
        <f t="shared" si="6"/>
        <v>317702.95000000024</v>
      </c>
      <c r="J109" s="26">
        <v>0</v>
      </c>
      <c r="K109" s="6">
        <v>0</v>
      </c>
      <c r="L109" s="25">
        <f t="shared" si="4"/>
        <v>-283.86</v>
      </c>
    </row>
    <row r="110" spans="1:12">
      <c r="A110" s="8">
        <v>42117</v>
      </c>
      <c r="B110" s="7" t="s">
        <v>218</v>
      </c>
      <c r="C110" s="7" t="s">
        <v>39</v>
      </c>
      <c r="D110" s="45" t="s">
        <v>297</v>
      </c>
      <c r="E110" s="45" t="s">
        <v>193</v>
      </c>
      <c r="F110" s="46" t="s">
        <v>296</v>
      </c>
      <c r="G110" s="26">
        <v>75</v>
      </c>
      <c r="H110" s="6">
        <v>0</v>
      </c>
      <c r="I110" s="25">
        <f t="shared" si="6"/>
        <v>317627.95000000024</v>
      </c>
      <c r="J110" s="26">
        <v>0</v>
      </c>
      <c r="K110" s="6">
        <v>0</v>
      </c>
      <c r="L110" s="25">
        <f t="shared" si="4"/>
        <v>-283.86</v>
      </c>
    </row>
    <row r="111" spans="1:12">
      <c r="A111" s="8">
        <v>42117</v>
      </c>
      <c r="B111" s="7" t="s">
        <v>54</v>
      </c>
      <c r="C111" s="7" t="s">
        <v>39</v>
      </c>
      <c r="D111" s="7" t="s">
        <v>55</v>
      </c>
      <c r="E111" s="7" t="s">
        <v>56</v>
      </c>
      <c r="F111" s="46" t="s">
        <v>219</v>
      </c>
      <c r="G111" s="26">
        <v>2748.21</v>
      </c>
      <c r="H111" s="6">
        <v>0</v>
      </c>
      <c r="I111" s="25">
        <f t="shared" si="6"/>
        <v>314879.74000000022</v>
      </c>
      <c r="J111" s="26">
        <v>0</v>
      </c>
      <c r="K111" s="6">
        <v>0</v>
      </c>
      <c r="L111" s="25">
        <f t="shared" si="4"/>
        <v>-283.86</v>
      </c>
    </row>
    <row r="112" spans="1:12">
      <c r="A112" s="8">
        <v>42117</v>
      </c>
      <c r="B112" s="7" t="s">
        <v>54</v>
      </c>
      <c r="C112" s="7" t="s">
        <v>39</v>
      </c>
      <c r="D112" s="7" t="s">
        <v>108</v>
      </c>
      <c r="E112" s="7" t="s">
        <v>33</v>
      </c>
      <c r="F112" s="46" t="s">
        <v>219</v>
      </c>
      <c r="G112" s="26">
        <v>202.39</v>
      </c>
      <c r="H112" s="6">
        <v>0</v>
      </c>
      <c r="I112" s="25">
        <f t="shared" si="6"/>
        <v>314677.35000000021</v>
      </c>
      <c r="L112" s="25">
        <f t="shared" si="4"/>
        <v>-283.86</v>
      </c>
    </row>
    <row r="113" spans="1:12">
      <c r="A113" s="8">
        <v>42117</v>
      </c>
      <c r="B113" s="7" t="s">
        <v>220</v>
      </c>
      <c r="C113" s="7" t="s">
        <v>39</v>
      </c>
      <c r="D113" s="45" t="s">
        <v>298</v>
      </c>
      <c r="E113" s="45" t="s">
        <v>193</v>
      </c>
      <c r="F113" s="46" t="s">
        <v>300</v>
      </c>
      <c r="G113" s="26">
        <v>50</v>
      </c>
      <c r="H113" s="6">
        <v>0</v>
      </c>
      <c r="I113" s="25">
        <f t="shared" si="6"/>
        <v>314627.35000000021</v>
      </c>
      <c r="J113" s="26">
        <v>0</v>
      </c>
      <c r="K113" s="6">
        <v>0</v>
      </c>
      <c r="L113" s="25">
        <f t="shared" si="4"/>
        <v>-283.86</v>
      </c>
    </row>
    <row r="114" spans="1:12">
      <c r="A114" s="8">
        <v>42118</v>
      </c>
      <c r="B114" s="7" t="s">
        <v>221</v>
      </c>
      <c r="C114" s="7" t="s">
        <v>39</v>
      </c>
      <c r="D114" s="45" t="s">
        <v>299</v>
      </c>
      <c r="E114" s="45" t="s">
        <v>193</v>
      </c>
      <c r="F114" s="46" t="s">
        <v>301</v>
      </c>
      <c r="G114" s="47">
        <v>50</v>
      </c>
      <c r="H114" s="6">
        <v>0</v>
      </c>
      <c r="I114" s="25">
        <f t="shared" si="6"/>
        <v>314577.35000000021</v>
      </c>
      <c r="J114" s="26">
        <v>0</v>
      </c>
      <c r="K114" s="6">
        <v>0</v>
      </c>
      <c r="L114" s="25">
        <f t="shared" si="4"/>
        <v>-283.86</v>
      </c>
    </row>
    <row r="115" spans="1:12">
      <c r="A115" s="8">
        <v>42118</v>
      </c>
      <c r="B115" s="7" t="s">
        <v>222</v>
      </c>
      <c r="C115" s="7" t="s">
        <v>39</v>
      </c>
      <c r="D115" s="45" t="s">
        <v>228</v>
      </c>
      <c r="E115" s="45" t="s">
        <v>229</v>
      </c>
      <c r="F115" s="46" t="s">
        <v>230</v>
      </c>
      <c r="G115" s="47">
        <v>130</v>
      </c>
      <c r="H115" s="6">
        <v>0</v>
      </c>
      <c r="I115" s="25">
        <f t="shared" si="6"/>
        <v>314447.35000000021</v>
      </c>
      <c r="J115" s="26">
        <v>0</v>
      </c>
      <c r="K115" s="6">
        <v>0</v>
      </c>
      <c r="L115" s="25">
        <f t="shared" si="4"/>
        <v>-283.86</v>
      </c>
    </row>
    <row r="116" spans="1:12">
      <c r="A116" s="8">
        <v>42118</v>
      </c>
      <c r="B116" s="7" t="s">
        <v>223</v>
      </c>
      <c r="C116" s="7" t="s">
        <v>39</v>
      </c>
      <c r="D116" s="45" t="s">
        <v>228</v>
      </c>
      <c r="E116" s="45" t="s">
        <v>229</v>
      </c>
      <c r="F116" s="46" t="s">
        <v>227</v>
      </c>
      <c r="G116" s="26">
        <v>390</v>
      </c>
      <c r="H116" s="6">
        <v>0</v>
      </c>
      <c r="I116" s="25">
        <f t="shared" si="6"/>
        <v>314057.35000000021</v>
      </c>
      <c r="J116" s="26">
        <v>0</v>
      </c>
      <c r="K116" s="6">
        <v>0</v>
      </c>
      <c r="L116" s="25">
        <f t="shared" si="4"/>
        <v>-283.86</v>
      </c>
    </row>
    <row r="117" spans="1:12">
      <c r="A117" s="8">
        <v>42118</v>
      </c>
      <c r="B117" s="7" t="s">
        <v>224</v>
      </c>
      <c r="C117" s="7" t="s">
        <v>39</v>
      </c>
      <c r="D117" s="45" t="s">
        <v>231</v>
      </c>
      <c r="E117" s="45" t="s">
        <v>232</v>
      </c>
      <c r="F117" s="46" t="s">
        <v>233</v>
      </c>
      <c r="G117" s="26">
        <v>530.89</v>
      </c>
      <c r="H117" s="6">
        <v>0</v>
      </c>
      <c r="I117" s="25">
        <f t="shared" si="6"/>
        <v>313526.4600000002</v>
      </c>
      <c r="J117" s="26">
        <v>0</v>
      </c>
      <c r="K117" s="6">
        <v>0</v>
      </c>
      <c r="L117" s="25">
        <f t="shared" si="4"/>
        <v>-283.86</v>
      </c>
    </row>
    <row r="118" spans="1:12">
      <c r="A118" s="8">
        <v>42121</v>
      </c>
      <c r="B118" s="7" t="s">
        <v>225</v>
      </c>
      <c r="C118" s="7" t="s">
        <v>39</v>
      </c>
      <c r="D118" s="7" t="s">
        <v>44</v>
      </c>
      <c r="E118" s="7" t="s">
        <v>45</v>
      </c>
      <c r="F118" s="9" t="s">
        <v>42</v>
      </c>
      <c r="G118" s="26">
        <v>283.36</v>
      </c>
      <c r="H118" s="6">
        <v>0</v>
      </c>
      <c r="I118" s="25">
        <f t="shared" si="6"/>
        <v>313243.10000000021</v>
      </c>
      <c r="J118" s="26">
        <v>0</v>
      </c>
      <c r="K118" s="6">
        <v>283.36</v>
      </c>
      <c r="L118" s="25">
        <f t="shared" si="4"/>
        <v>-0.5</v>
      </c>
    </row>
    <row r="119" spans="1:12">
      <c r="A119" s="8">
        <v>42121</v>
      </c>
      <c r="B119" s="7" t="s">
        <v>226</v>
      </c>
      <c r="C119" s="7" t="s">
        <v>39</v>
      </c>
      <c r="D119" s="7" t="s">
        <v>44</v>
      </c>
      <c r="E119" s="7" t="s">
        <v>45</v>
      </c>
      <c r="F119" s="9" t="s">
        <v>42</v>
      </c>
      <c r="G119" s="26">
        <v>0.5</v>
      </c>
      <c r="H119" s="6">
        <v>0</v>
      </c>
      <c r="I119" s="25">
        <f t="shared" si="6"/>
        <v>313242.60000000021</v>
      </c>
      <c r="J119" s="26">
        <v>0</v>
      </c>
      <c r="K119" s="6">
        <v>0.5</v>
      </c>
      <c r="L119" s="25">
        <f t="shared" si="4"/>
        <v>0</v>
      </c>
    </row>
    <row r="120" spans="1:12">
      <c r="A120" s="8">
        <v>42121</v>
      </c>
      <c r="B120" s="7" t="s">
        <v>57</v>
      </c>
      <c r="C120" s="7" t="s">
        <v>39</v>
      </c>
      <c r="D120" s="7" t="s">
        <v>55</v>
      </c>
      <c r="E120" s="7" t="s">
        <v>56</v>
      </c>
      <c r="F120" s="46" t="s">
        <v>284</v>
      </c>
      <c r="G120" s="26">
        <v>57.49</v>
      </c>
      <c r="H120" s="6">
        <v>0</v>
      </c>
      <c r="I120" s="25">
        <f t="shared" si="6"/>
        <v>313185.11000000022</v>
      </c>
      <c r="L120" s="25">
        <f t="shared" si="4"/>
        <v>0</v>
      </c>
    </row>
    <row r="121" spans="1:12">
      <c r="A121" s="8">
        <v>42121</v>
      </c>
      <c r="B121" s="7" t="s">
        <v>263</v>
      </c>
      <c r="C121" s="7" t="s">
        <v>39</v>
      </c>
      <c r="D121" s="45" t="s">
        <v>197</v>
      </c>
      <c r="E121" s="45" t="s">
        <v>197</v>
      </c>
      <c r="F121" s="46" t="s">
        <v>291</v>
      </c>
      <c r="G121" s="26">
        <v>57.89</v>
      </c>
      <c r="H121" s="6">
        <v>0</v>
      </c>
      <c r="I121" s="25">
        <f t="shared" si="6"/>
        <v>313127.2200000002</v>
      </c>
      <c r="J121" s="26">
        <v>0</v>
      </c>
      <c r="K121" s="6">
        <v>0</v>
      </c>
      <c r="L121" s="25">
        <f t="shared" si="4"/>
        <v>0</v>
      </c>
    </row>
    <row r="122" spans="1:12">
      <c r="A122" s="8">
        <v>42121</v>
      </c>
      <c r="B122" s="7" t="s">
        <v>264</v>
      </c>
      <c r="C122" s="7" t="s">
        <v>39</v>
      </c>
      <c r="D122" s="45" t="s">
        <v>288</v>
      </c>
      <c r="E122" s="45" t="s">
        <v>127</v>
      </c>
      <c r="F122" s="46" t="s">
        <v>289</v>
      </c>
      <c r="G122" s="26">
        <v>75.88</v>
      </c>
      <c r="H122" s="6">
        <v>0</v>
      </c>
      <c r="I122" s="25">
        <f t="shared" si="6"/>
        <v>313051.3400000002</v>
      </c>
      <c r="J122" s="26">
        <v>0</v>
      </c>
      <c r="K122" s="6">
        <v>0</v>
      </c>
      <c r="L122" s="25">
        <f t="shared" si="4"/>
        <v>0</v>
      </c>
    </row>
    <row r="123" spans="1:12">
      <c r="A123" s="8">
        <v>42121</v>
      </c>
      <c r="B123" s="7" t="s">
        <v>285</v>
      </c>
      <c r="C123" s="7" t="s">
        <v>47</v>
      </c>
      <c r="D123" s="45" t="s">
        <v>95</v>
      </c>
      <c r="E123" s="45" t="s">
        <v>74</v>
      </c>
      <c r="F123" s="46" t="s">
        <v>645</v>
      </c>
      <c r="G123" s="26">
        <v>0</v>
      </c>
      <c r="H123" s="6">
        <v>0</v>
      </c>
      <c r="I123" s="25">
        <f t="shared" si="6"/>
        <v>313051.3400000002</v>
      </c>
      <c r="J123" s="26">
        <v>98.19</v>
      </c>
      <c r="K123" s="6">
        <v>0</v>
      </c>
      <c r="L123" s="25">
        <f t="shared" si="4"/>
        <v>-98.19</v>
      </c>
    </row>
    <row r="124" spans="1:12">
      <c r="A124" s="8">
        <v>42121</v>
      </c>
      <c r="B124" s="7" t="s">
        <v>94</v>
      </c>
      <c r="C124" s="7" t="s">
        <v>47</v>
      </c>
      <c r="D124" s="45" t="s">
        <v>95</v>
      </c>
      <c r="E124" s="45" t="s">
        <v>74</v>
      </c>
      <c r="F124" s="46" t="s">
        <v>42</v>
      </c>
      <c r="G124" s="26">
        <v>0</v>
      </c>
      <c r="H124" s="6">
        <v>0</v>
      </c>
      <c r="I124" s="25">
        <f t="shared" si="6"/>
        <v>313051.3400000002</v>
      </c>
      <c r="J124" s="26">
        <v>64.39</v>
      </c>
      <c r="K124" s="6">
        <v>0</v>
      </c>
      <c r="L124" s="25">
        <f t="shared" si="4"/>
        <v>-162.57999999999998</v>
      </c>
    </row>
    <row r="125" spans="1:12">
      <c r="A125" s="8">
        <v>42121</v>
      </c>
      <c r="B125" s="7" t="s">
        <v>94</v>
      </c>
      <c r="C125" s="7" t="s">
        <v>47</v>
      </c>
      <c r="D125" s="45" t="s">
        <v>95</v>
      </c>
      <c r="E125" s="45" t="s">
        <v>74</v>
      </c>
      <c r="F125" s="46" t="s">
        <v>42</v>
      </c>
      <c r="G125" s="26">
        <v>0</v>
      </c>
      <c r="H125" s="6">
        <v>0</v>
      </c>
      <c r="I125" s="25">
        <f t="shared" si="6"/>
        <v>313051.3400000002</v>
      </c>
      <c r="J125" s="26">
        <v>47.19</v>
      </c>
      <c r="K125" s="6">
        <v>0</v>
      </c>
      <c r="L125" s="25">
        <f t="shared" si="4"/>
        <v>-209.76999999999998</v>
      </c>
    </row>
    <row r="126" spans="1:12">
      <c r="A126" s="8">
        <v>42123</v>
      </c>
      <c r="B126" s="7" t="s">
        <v>265</v>
      </c>
      <c r="C126" s="7" t="s">
        <v>39</v>
      </c>
      <c r="D126" s="7" t="s">
        <v>266</v>
      </c>
      <c r="E126" s="7" t="s">
        <v>12</v>
      </c>
      <c r="F126" s="46" t="s">
        <v>267</v>
      </c>
      <c r="G126" s="26">
        <v>20</v>
      </c>
      <c r="H126" s="6">
        <v>0</v>
      </c>
      <c r="I126" s="25">
        <f t="shared" si="6"/>
        <v>313031.3400000002</v>
      </c>
      <c r="J126" s="26">
        <v>0</v>
      </c>
      <c r="K126" s="6">
        <v>0</v>
      </c>
      <c r="L126" s="25">
        <f t="shared" si="4"/>
        <v>-209.76999999999998</v>
      </c>
    </row>
    <row r="127" spans="1:12">
      <c r="A127" s="8">
        <v>42124</v>
      </c>
      <c r="B127" s="7" t="s">
        <v>16</v>
      </c>
      <c r="C127" s="7" t="s">
        <v>39</v>
      </c>
      <c r="D127" s="7" t="s">
        <v>87</v>
      </c>
      <c r="E127" s="7" t="s">
        <v>88</v>
      </c>
      <c r="F127" s="9" t="s">
        <v>42</v>
      </c>
      <c r="G127" s="26">
        <v>0</v>
      </c>
      <c r="H127" s="6">
        <v>352.71</v>
      </c>
      <c r="I127" s="25">
        <f t="shared" si="6"/>
        <v>313384.05000000022</v>
      </c>
      <c r="J127" s="26">
        <v>0</v>
      </c>
      <c r="K127" s="6">
        <v>0</v>
      </c>
      <c r="L127" s="25">
        <f t="shared" si="4"/>
        <v>-209.76999999999998</v>
      </c>
    </row>
    <row r="128" spans="1:12">
      <c r="A128" s="8">
        <v>42124</v>
      </c>
      <c r="B128" s="7" t="s">
        <v>286</v>
      </c>
      <c r="C128" s="7" t="s">
        <v>47</v>
      </c>
      <c r="D128" s="7" t="s">
        <v>287</v>
      </c>
      <c r="E128" s="7" t="s">
        <v>127</v>
      </c>
      <c r="F128" s="46" t="s">
        <v>311</v>
      </c>
      <c r="G128" s="26">
        <v>0</v>
      </c>
      <c r="H128" s="6">
        <v>0</v>
      </c>
      <c r="I128" s="25">
        <f t="shared" si="6"/>
        <v>313384.05000000022</v>
      </c>
      <c r="J128" s="26">
        <v>1020.94</v>
      </c>
      <c r="K128" s="6">
        <v>0</v>
      </c>
      <c r="L128" s="25">
        <f t="shared" si="4"/>
        <v>-1230.71</v>
      </c>
    </row>
    <row r="129" spans="1:12">
      <c r="A129" s="8">
        <v>42125</v>
      </c>
      <c r="B129" s="7" t="s">
        <v>268</v>
      </c>
      <c r="C129" s="7" t="s">
        <v>39</v>
      </c>
      <c r="D129" s="45" t="s">
        <v>302</v>
      </c>
      <c r="E129" s="45" t="s">
        <v>193</v>
      </c>
      <c r="F129" s="46" t="s">
        <v>305</v>
      </c>
      <c r="G129" s="26">
        <v>50</v>
      </c>
      <c r="H129" s="6">
        <v>0</v>
      </c>
      <c r="I129" s="25">
        <f t="shared" si="6"/>
        <v>313334.05000000022</v>
      </c>
      <c r="J129" s="26">
        <v>0</v>
      </c>
      <c r="K129" s="6">
        <v>0</v>
      </c>
      <c r="L129" s="25">
        <f t="shared" si="4"/>
        <v>-1230.71</v>
      </c>
    </row>
    <row r="130" spans="1:12">
      <c r="A130" s="8">
        <v>42125</v>
      </c>
      <c r="B130" s="7" t="s">
        <v>269</v>
      </c>
      <c r="C130" s="7" t="s">
        <v>39</v>
      </c>
      <c r="D130" s="45" t="s">
        <v>303</v>
      </c>
      <c r="E130" s="45" t="s">
        <v>193</v>
      </c>
      <c r="F130" s="46" t="s">
        <v>306</v>
      </c>
      <c r="G130" s="26">
        <v>50</v>
      </c>
      <c r="H130" s="6">
        <v>0</v>
      </c>
      <c r="I130" s="25">
        <f t="shared" si="6"/>
        <v>313284.05000000022</v>
      </c>
      <c r="J130" s="26">
        <v>0</v>
      </c>
      <c r="K130" s="6">
        <v>0</v>
      </c>
      <c r="L130" s="25">
        <f t="shared" si="4"/>
        <v>-1230.71</v>
      </c>
    </row>
    <row r="131" spans="1:12">
      <c r="A131" s="8">
        <v>42125</v>
      </c>
      <c r="B131" s="7" t="s">
        <v>270</v>
      </c>
      <c r="C131" s="7" t="s">
        <v>39</v>
      </c>
      <c r="D131" s="45" t="s">
        <v>304</v>
      </c>
      <c r="E131" s="45" t="s">
        <v>193</v>
      </c>
      <c r="F131" s="46" t="s">
        <v>307</v>
      </c>
      <c r="G131" s="26">
        <v>50</v>
      </c>
      <c r="H131" s="6">
        <v>0</v>
      </c>
      <c r="I131" s="25">
        <f t="shared" si="6"/>
        <v>313234.05000000022</v>
      </c>
      <c r="J131" s="26">
        <v>0</v>
      </c>
      <c r="K131" s="6">
        <v>0</v>
      </c>
      <c r="L131" s="25">
        <f t="shared" si="4"/>
        <v>-1230.71</v>
      </c>
    </row>
    <row r="132" spans="1:12">
      <c r="A132" s="8">
        <v>42125</v>
      </c>
      <c r="B132" s="7" t="s">
        <v>271</v>
      </c>
      <c r="C132" s="7" t="s">
        <v>39</v>
      </c>
      <c r="D132" s="45" t="s">
        <v>191</v>
      </c>
      <c r="E132" s="45" t="s">
        <v>193</v>
      </c>
      <c r="F132" s="46" t="s">
        <v>192</v>
      </c>
      <c r="G132" s="26">
        <v>120</v>
      </c>
      <c r="H132" s="6">
        <v>0</v>
      </c>
      <c r="I132" s="25">
        <f t="shared" si="6"/>
        <v>313114.05000000022</v>
      </c>
      <c r="J132" s="26">
        <v>0</v>
      </c>
      <c r="K132" s="6">
        <v>0</v>
      </c>
      <c r="L132" s="25">
        <f t="shared" si="4"/>
        <v>-1230.71</v>
      </c>
    </row>
    <row r="133" spans="1:12">
      <c r="A133" s="8">
        <v>42126</v>
      </c>
      <c r="B133" s="7" t="s">
        <v>46</v>
      </c>
      <c r="C133" s="7" t="s">
        <v>47</v>
      </c>
      <c r="D133" s="45" t="s">
        <v>48</v>
      </c>
      <c r="E133" s="45" t="s">
        <v>74</v>
      </c>
      <c r="F133" s="46" t="s">
        <v>42</v>
      </c>
      <c r="G133" s="26">
        <v>0</v>
      </c>
      <c r="H133" s="6">
        <v>0</v>
      </c>
      <c r="I133" s="25">
        <f t="shared" si="6"/>
        <v>313114.05000000022</v>
      </c>
      <c r="J133" s="26">
        <v>65</v>
      </c>
      <c r="K133" s="6">
        <v>0</v>
      </c>
      <c r="L133" s="25">
        <f t="shared" si="4"/>
        <v>-1295.71</v>
      </c>
    </row>
    <row r="134" spans="1:12">
      <c r="A134" s="8">
        <v>42129</v>
      </c>
      <c r="B134" s="7" t="s">
        <v>272</v>
      </c>
      <c r="C134" s="7" t="s">
        <v>39</v>
      </c>
      <c r="D134" s="45" t="s">
        <v>228</v>
      </c>
      <c r="E134" s="45" t="s">
        <v>229</v>
      </c>
      <c r="F134" s="46" t="s">
        <v>290</v>
      </c>
      <c r="G134" s="26">
        <v>200</v>
      </c>
      <c r="H134" s="6">
        <v>0</v>
      </c>
      <c r="I134" s="25">
        <f t="shared" si="6"/>
        <v>312914.05000000022</v>
      </c>
      <c r="J134" s="26">
        <v>0</v>
      </c>
      <c r="K134" s="6">
        <v>0</v>
      </c>
      <c r="L134" s="25">
        <f t="shared" si="4"/>
        <v>-1295.71</v>
      </c>
    </row>
    <row r="135" spans="1:12">
      <c r="A135" s="8">
        <v>42130</v>
      </c>
      <c r="B135" s="7" t="s">
        <v>104</v>
      </c>
      <c r="C135" s="7" t="s">
        <v>47</v>
      </c>
      <c r="D135" s="45" t="s">
        <v>293</v>
      </c>
      <c r="E135" s="45" t="s">
        <v>294</v>
      </c>
      <c r="F135" s="46" t="s">
        <v>295</v>
      </c>
      <c r="G135" s="26">
        <v>0</v>
      </c>
      <c r="H135" s="6">
        <v>0</v>
      </c>
      <c r="I135" s="25">
        <f t="shared" si="6"/>
        <v>312914.05000000022</v>
      </c>
      <c r="J135" s="26">
        <v>1345.45</v>
      </c>
      <c r="K135" s="6">
        <v>0</v>
      </c>
      <c r="L135" s="25">
        <f t="shared" si="4"/>
        <v>-2641.16</v>
      </c>
    </row>
    <row r="136" spans="1:12">
      <c r="A136" s="8">
        <v>42130</v>
      </c>
      <c r="B136" s="7" t="s">
        <v>49</v>
      </c>
      <c r="C136" s="7" t="s">
        <v>47</v>
      </c>
      <c r="D136" s="45" t="s">
        <v>50</v>
      </c>
      <c r="E136" s="45" t="s">
        <v>74</v>
      </c>
      <c r="F136" s="46" t="s">
        <v>42</v>
      </c>
      <c r="G136" s="26">
        <v>0</v>
      </c>
      <c r="H136" s="6">
        <v>0</v>
      </c>
      <c r="I136" s="25">
        <f t="shared" si="6"/>
        <v>312914.05000000022</v>
      </c>
      <c r="J136" s="26">
        <v>33.46</v>
      </c>
      <c r="K136" s="6">
        <v>0</v>
      </c>
      <c r="L136" s="25">
        <f t="shared" si="4"/>
        <v>-2674.62</v>
      </c>
    </row>
    <row r="137" spans="1:12">
      <c r="A137" s="8">
        <v>42130</v>
      </c>
      <c r="B137" s="7" t="s">
        <v>38</v>
      </c>
      <c r="C137" s="7" t="s">
        <v>39</v>
      </c>
      <c r="D137" s="7" t="s">
        <v>40</v>
      </c>
      <c r="E137" s="7" t="s">
        <v>41</v>
      </c>
      <c r="F137" s="9" t="s">
        <v>42</v>
      </c>
      <c r="G137" s="26">
        <v>0</v>
      </c>
      <c r="H137" s="6">
        <v>5086.18</v>
      </c>
      <c r="I137" s="25">
        <f t="shared" si="6"/>
        <v>318000.23000000021</v>
      </c>
      <c r="J137" s="26">
        <v>0</v>
      </c>
      <c r="K137" s="6">
        <v>0</v>
      </c>
      <c r="L137" s="25">
        <f t="shared" si="4"/>
        <v>-2674.62</v>
      </c>
    </row>
    <row r="138" spans="1:12">
      <c r="A138" s="8">
        <v>42130</v>
      </c>
      <c r="B138" s="7" t="s">
        <v>54</v>
      </c>
      <c r="C138" s="7" t="s">
        <v>39</v>
      </c>
      <c r="D138" s="7" t="s">
        <v>55</v>
      </c>
      <c r="E138" s="7" t="s">
        <v>56</v>
      </c>
      <c r="F138" s="46" t="s">
        <v>273</v>
      </c>
      <c r="G138" s="26">
        <v>4828.84</v>
      </c>
      <c r="H138" s="6">
        <v>0</v>
      </c>
      <c r="I138" s="25">
        <f t="shared" si="6"/>
        <v>313171.39000000019</v>
      </c>
      <c r="J138" s="26">
        <v>0</v>
      </c>
      <c r="K138" s="6">
        <v>0</v>
      </c>
      <c r="L138" s="25">
        <f t="shared" si="4"/>
        <v>-2674.62</v>
      </c>
    </row>
    <row r="139" spans="1:12">
      <c r="A139" s="8">
        <v>42130</v>
      </c>
      <c r="B139" s="7" t="s">
        <v>54</v>
      </c>
      <c r="C139" s="7" t="s">
        <v>39</v>
      </c>
      <c r="D139" s="7" t="s">
        <v>108</v>
      </c>
      <c r="E139" s="7" t="s">
        <v>33</v>
      </c>
      <c r="F139" s="46" t="s">
        <v>273</v>
      </c>
      <c r="G139" s="26">
        <v>294.01</v>
      </c>
      <c r="H139" s="6">
        <v>0</v>
      </c>
      <c r="I139" s="25">
        <f t="shared" si="6"/>
        <v>312877.38000000018</v>
      </c>
      <c r="L139" s="25">
        <f t="shared" si="4"/>
        <v>-2674.62</v>
      </c>
    </row>
    <row r="140" spans="1:12">
      <c r="A140" s="8">
        <v>42130</v>
      </c>
      <c r="B140" s="7" t="s">
        <v>274</v>
      </c>
      <c r="C140" s="7" t="s">
        <v>39</v>
      </c>
      <c r="D140" s="7" t="s">
        <v>275</v>
      </c>
      <c r="E140" s="7" t="s">
        <v>276</v>
      </c>
      <c r="F140" s="46" t="s">
        <v>277</v>
      </c>
      <c r="G140" s="26">
        <v>112.48</v>
      </c>
      <c r="H140" s="6">
        <v>0</v>
      </c>
      <c r="I140" s="25">
        <f t="shared" si="6"/>
        <v>312764.9000000002</v>
      </c>
      <c r="J140" s="26">
        <v>0</v>
      </c>
      <c r="K140" s="6">
        <v>0</v>
      </c>
      <c r="L140" s="25">
        <f t="shared" si="4"/>
        <v>-2674.62</v>
      </c>
    </row>
    <row r="141" spans="1:12">
      <c r="A141" s="8">
        <v>42132</v>
      </c>
      <c r="B141" s="7" t="s">
        <v>278</v>
      </c>
      <c r="C141" s="7" t="s">
        <v>39</v>
      </c>
      <c r="D141" s="7" t="s">
        <v>44</v>
      </c>
      <c r="E141" s="7" t="s">
        <v>45</v>
      </c>
      <c r="F141" s="9" t="s">
        <v>42</v>
      </c>
      <c r="G141" s="26">
        <v>2674.62</v>
      </c>
      <c r="H141" s="6">
        <v>0</v>
      </c>
      <c r="I141" s="25">
        <f t="shared" si="6"/>
        <v>310090.2800000002</v>
      </c>
      <c r="J141" s="26">
        <v>0</v>
      </c>
      <c r="K141" s="6">
        <v>2674.62</v>
      </c>
      <c r="L141" s="25">
        <f t="shared" si="4"/>
        <v>0</v>
      </c>
    </row>
    <row r="142" spans="1:12">
      <c r="A142" s="8">
        <v>42135</v>
      </c>
      <c r="B142" s="7" t="s">
        <v>51</v>
      </c>
      <c r="C142" s="7" t="s">
        <v>39</v>
      </c>
      <c r="D142" s="7" t="s">
        <v>52</v>
      </c>
      <c r="E142" s="7" t="s">
        <v>53</v>
      </c>
      <c r="F142" s="9" t="s">
        <v>42</v>
      </c>
      <c r="G142" s="26">
        <v>53.05</v>
      </c>
      <c r="H142" s="6">
        <v>0</v>
      </c>
      <c r="I142" s="25">
        <f t="shared" si="6"/>
        <v>310037.23000000021</v>
      </c>
      <c r="J142" s="26">
        <v>0</v>
      </c>
      <c r="K142" s="6">
        <v>0</v>
      </c>
      <c r="L142" s="25">
        <f t="shared" si="4"/>
        <v>0</v>
      </c>
    </row>
    <row r="143" spans="1:12">
      <c r="A143" s="8">
        <v>42135</v>
      </c>
      <c r="B143" s="7" t="s">
        <v>279</v>
      </c>
      <c r="C143" s="7" t="s">
        <v>39</v>
      </c>
      <c r="D143" s="45" t="s">
        <v>308</v>
      </c>
      <c r="E143" s="45" t="s">
        <v>309</v>
      </c>
      <c r="F143" s="46" t="s">
        <v>310</v>
      </c>
      <c r="G143" s="26">
        <v>22.19</v>
      </c>
      <c r="H143" s="6">
        <v>0</v>
      </c>
      <c r="I143" s="25">
        <f t="shared" si="6"/>
        <v>310015.04000000021</v>
      </c>
      <c r="J143" s="26">
        <v>0</v>
      </c>
      <c r="K143" s="6">
        <v>0</v>
      </c>
      <c r="L143" s="25">
        <f t="shared" si="4"/>
        <v>0</v>
      </c>
    </row>
    <row r="144" spans="1:12">
      <c r="A144" s="8">
        <v>42135</v>
      </c>
      <c r="B144" s="7" t="s">
        <v>280</v>
      </c>
      <c r="C144" s="7" t="s">
        <v>39</v>
      </c>
      <c r="D144" s="7" t="s">
        <v>275</v>
      </c>
      <c r="E144" s="7" t="s">
        <v>276</v>
      </c>
      <c r="F144" s="46" t="s">
        <v>281</v>
      </c>
      <c r="G144" s="26">
        <v>71.41</v>
      </c>
      <c r="H144" s="6">
        <v>0</v>
      </c>
      <c r="I144" s="25">
        <f t="shared" si="6"/>
        <v>309943.63000000024</v>
      </c>
      <c r="J144" s="26">
        <v>0</v>
      </c>
      <c r="K144" s="6">
        <v>0</v>
      </c>
      <c r="L144" s="25">
        <f t="shared" si="4"/>
        <v>0</v>
      </c>
    </row>
    <row r="145" spans="1:12">
      <c r="A145" s="8">
        <v>42135</v>
      </c>
      <c r="B145" s="7" t="s">
        <v>282</v>
      </c>
      <c r="C145" s="7" t="s">
        <v>39</v>
      </c>
      <c r="D145" s="69" t="s">
        <v>292</v>
      </c>
      <c r="E145" s="7" t="s">
        <v>276</v>
      </c>
      <c r="F145" s="9" t="s">
        <v>283</v>
      </c>
      <c r="G145" s="26">
        <v>107.74</v>
      </c>
      <c r="H145" s="6">
        <v>0</v>
      </c>
      <c r="I145" s="25">
        <f t="shared" si="6"/>
        <v>309835.89000000025</v>
      </c>
      <c r="J145" s="26">
        <v>0</v>
      </c>
      <c r="K145" s="6">
        <v>0</v>
      </c>
      <c r="L145" s="25">
        <f t="shared" si="4"/>
        <v>0</v>
      </c>
    </row>
    <row r="146" spans="1:12">
      <c r="A146" s="8">
        <v>42136</v>
      </c>
      <c r="B146" s="7" t="s">
        <v>313</v>
      </c>
      <c r="C146" s="7" t="s">
        <v>39</v>
      </c>
      <c r="D146" s="7" t="s">
        <v>314</v>
      </c>
      <c r="E146" s="7" t="s">
        <v>315</v>
      </c>
      <c r="F146" s="46" t="s">
        <v>386</v>
      </c>
      <c r="G146" s="26">
        <v>100</v>
      </c>
      <c r="H146" s="6">
        <v>0</v>
      </c>
      <c r="I146" s="25">
        <f t="shared" si="6"/>
        <v>309735.89000000025</v>
      </c>
      <c r="J146" s="26">
        <v>0</v>
      </c>
      <c r="K146" s="6">
        <v>0</v>
      </c>
      <c r="L146" s="25">
        <f t="shared" si="4"/>
        <v>0</v>
      </c>
    </row>
    <row r="147" spans="1:12">
      <c r="A147" s="8">
        <v>42137</v>
      </c>
      <c r="B147" s="7" t="s">
        <v>316</v>
      </c>
      <c r="C147" s="7" t="s">
        <v>39</v>
      </c>
      <c r="D147" s="45" t="s">
        <v>325</v>
      </c>
      <c r="E147" s="45" t="s">
        <v>344</v>
      </c>
      <c r="F147" s="46" t="s">
        <v>345</v>
      </c>
      <c r="G147" s="26">
        <v>402.41</v>
      </c>
      <c r="H147" s="6">
        <v>0</v>
      </c>
      <c r="I147" s="25">
        <f t="shared" si="6"/>
        <v>309333.48000000027</v>
      </c>
      <c r="J147" s="26">
        <v>0</v>
      </c>
      <c r="K147" s="6">
        <v>0</v>
      </c>
      <c r="L147" s="25">
        <f t="shared" ref="L147:L185" si="7">L146-J147+K147</f>
        <v>0</v>
      </c>
    </row>
    <row r="148" spans="1:12">
      <c r="A148" s="8">
        <v>42139</v>
      </c>
      <c r="B148" s="7" t="s">
        <v>317</v>
      </c>
      <c r="C148" s="7" t="s">
        <v>39</v>
      </c>
      <c r="D148" s="7" t="s">
        <v>197</v>
      </c>
      <c r="E148" s="7" t="s">
        <v>197</v>
      </c>
      <c r="F148" s="9" t="s">
        <v>318</v>
      </c>
      <c r="G148" s="26">
        <v>33.81</v>
      </c>
      <c r="H148" s="6">
        <v>0</v>
      </c>
      <c r="I148" s="25">
        <f t="shared" si="6"/>
        <v>309299.67000000027</v>
      </c>
      <c r="J148" s="26">
        <v>0</v>
      </c>
      <c r="K148" s="6">
        <v>0</v>
      </c>
      <c r="L148" s="25">
        <f t="shared" si="7"/>
        <v>0</v>
      </c>
    </row>
    <row r="149" spans="1:12">
      <c r="A149" s="8">
        <v>42139</v>
      </c>
      <c r="B149" s="7" t="s">
        <v>319</v>
      </c>
      <c r="C149" s="7" t="s">
        <v>39</v>
      </c>
      <c r="D149" s="7" t="s">
        <v>275</v>
      </c>
      <c r="E149" s="7" t="s">
        <v>276</v>
      </c>
      <c r="F149" s="9" t="s">
        <v>320</v>
      </c>
      <c r="G149" s="26">
        <v>37.74</v>
      </c>
      <c r="H149" s="6">
        <v>0</v>
      </c>
      <c r="I149" s="25">
        <f t="shared" si="6"/>
        <v>309261.93000000028</v>
      </c>
      <c r="J149" s="26">
        <v>0</v>
      </c>
      <c r="K149" s="6">
        <v>0</v>
      </c>
      <c r="L149" s="25">
        <f t="shared" si="7"/>
        <v>0</v>
      </c>
    </row>
    <row r="150" spans="1:12">
      <c r="A150" s="8">
        <v>42143</v>
      </c>
      <c r="B150" s="7" t="s">
        <v>321</v>
      </c>
      <c r="C150" s="7" t="s">
        <v>39</v>
      </c>
      <c r="D150" s="7" t="s">
        <v>323</v>
      </c>
      <c r="E150" s="7" t="s">
        <v>322</v>
      </c>
      <c r="F150" s="9" t="s">
        <v>324</v>
      </c>
      <c r="G150" s="26">
        <v>213.8</v>
      </c>
      <c r="H150" s="6">
        <v>0</v>
      </c>
      <c r="I150" s="25">
        <f t="shared" si="6"/>
        <v>309048.1300000003</v>
      </c>
      <c r="J150" s="26">
        <v>0</v>
      </c>
      <c r="K150" s="6">
        <v>0</v>
      </c>
      <c r="L150" s="25">
        <f t="shared" si="7"/>
        <v>0</v>
      </c>
    </row>
    <row r="151" spans="1:12">
      <c r="A151" s="8">
        <v>42143</v>
      </c>
      <c r="B151" s="7" t="s">
        <v>326</v>
      </c>
      <c r="C151" s="7" t="s">
        <v>39</v>
      </c>
      <c r="D151" s="7" t="s">
        <v>228</v>
      </c>
      <c r="E151" s="7" t="s">
        <v>229</v>
      </c>
      <c r="F151" s="9" t="s">
        <v>327</v>
      </c>
      <c r="G151" s="26">
        <v>260</v>
      </c>
      <c r="H151" s="6">
        <v>0</v>
      </c>
      <c r="I151" s="25">
        <f t="shared" ref="I151:I185" si="8">I150-G151+H151</f>
        <v>308788.1300000003</v>
      </c>
      <c r="J151" s="26">
        <v>0</v>
      </c>
      <c r="K151" s="6">
        <v>0</v>
      </c>
      <c r="L151" s="25">
        <f t="shared" si="7"/>
        <v>0</v>
      </c>
    </row>
    <row r="152" spans="1:12">
      <c r="A152" s="8">
        <v>42143</v>
      </c>
      <c r="B152" s="7" t="s">
        <v>328</v>
      </c>
      <c r="C152" s="7" t="s">
        <v>39</v>
      </c>
      <c r="D152" s="7" t="s">
        <v>228</v>
      </c>
      <c r="E152" s="7" t="s">
        <v>229</v>
      </c>
      <c r="F152" s="9" t="s">
        <v>329</v>
      </c>
      <c r="G152" s="26">
        <v>720</v>
      </c>
      <c r="H152" s="6">
        <v>0</v>
      </c>
      <c r="I152" s="25">
        <f t="shared" si="8"/>
        <v>308068.1300000003</v>
      </c>
      <c r="J152" s="26">
        <v>0</v>
      </c>
      <c r="K152" s="6">
        <v>0</v>
      </c>
      <c r="L152" s="25">
        <f t="shared" si="7"/>
        <v>0</v>
      </c>
    </row>
    <row r="153" spans="1:12">
      <c r="A153" s="8">
        <v>42144</v>
      </c>
      <c r="B153" s="7" t="s">
        <v>54</v>
      </c>
      <c r="C153" s="7" t="s">
        <v>39</v>
      </c>
      <c r="D153" s="7" t="s">
        <v>55</v>
      </c>
      <c r="E153" s="7" t="s">
        <v>56</v>
      </c>
      <c r="F153" s="46" t="s">
        <v>342</v>
      </c>
      <c r="G153" s="26">
        <v>1969.35</v>
      </c>
      <c r="H153" s="6">
        <v>0</v>
      </c>
      <c r="I153" s="25">
        <f t="shared" si="8"/>
        <v>306098.78000000032</v>
      </c>
      <c r="J153" s="26">
        <v>0</v>
      </c>
      <c r="K153" s="6">
        <v>0</v>
      </c>
      <c r="L153" s="25">
        <f t="shared" si="7"/>
        <v>0</v>
      </c>
    </row>
    <row r="154" spans="1:12">
      <c r="A154" s="8">
        <v>42144</v>
      </c>
      <c r="B154" s="7" t="s">
        <v>54</v>
      </c>
      <c r="C154" s="7" t="s">
        <v>39</v>
      </c>
      <c r="D154" s="7" t="s">
        <v>108</v>
      </c>
      <c r="E154" s="7" t="s">
        <v>33</v>
      </c>
      <c r="F154" s="46" t="s">
        <v>342</v>
      </c>
      <c r="G154" s="26">
        <v>287.02999999999997</v>
      </c>
      <c r="H154" s="6">
        <v>0</v>
      </c>
      <c r="I154" s="25">
        <f t="shared" si="8"/>
        <v>305811.75000000029</v>
      </c>
      <c r="J154" s="26">
        <v>0</v>
      </c>
      <c r="K154" s="6">
        <v>0</v>
      </c>
      <c r="L154" s="25">
        <f t="shared" si="7"/>
        <v>0</v>
      </c>
    </row>
    <row r="155" spans="1:12">
      <c r="A155" s="8">
        <v>42144</v>
      </c>
      <c r="B155" s="7" t="s">
        <v>330</v>
      </c>
      <c r="C155" s="7" t="s">
        <v>39</v>
      </c>
      <c r="D155" s="7" t="s">
        <v>228</v>
      </c>
      <c r="E155" s="7" t="s">
        <v>229</v>
      </c>
      <c r="F155" s="9" t="s">
        <v>331</v>
      </c>
      <c r="G155" s="26">
        <v>640</v>
      </c>
      <c r="H155" s="6">
        <v>0</v>
      </c>
      <c r="I155" s="25">
        <f t="shared" si="8"/>
        <v>305171.75000000029</v>
      </c>
      <c r="J155" s="26">
        <v>0</v>
      </c>
      <c r="K155" s="6">
        <v>0</v>
      </c>
      <c r="L155" s="25">
        <f t="shared" si="7"/>
        <v>0</v>
      </c>
    </row>
    <row r="156" spans="1:12">
      <c r="A156" s="8">
        <v>42144</v>
      </c>
      <c r="B156" s="7" t="s">
        <v>333</v>
      </c>
      <c r="C156" s="7" t="s">
        <v>47</v>
      </c>
      <c r="D156" s="7" t="s">
        <v>336</v>
      </c>
      <c r="E156" s="7" t="s">
        <v>76</v>
      </c>
      <c r="F156" s="9" t="s">
        <v>334</v>
      </c>
      <c r="G156" s="26">
        <v>0</v>
      </c>
      <c r="H156" s="6">
        <v>0</v>
      </c>
      <c r="I156" s="25">
        <f t="shared" si="8"/>
        <v>305171.75000000029</v>
      </c>
      <c r="J156" s="26">
        <v>7.57</v>
      </c>
      <c r="K156" s="6">
        <v>0</v>
      </c>
      <c r="L156" s="25">
        <f t="shared" si="7"/>
        <v>-7.57</v>
      </c>
    </row>
    <row r="157" spans="1:12">
      <c r="A157" s="8">
        <v>42144</v>
      </c>
      <c r="B157" s="7" t="s">
        <v>333</v>
      </c>
      <c r="C157" s="7" t="s">
        <v>47</v>
      </c>
      <c r="D157" s="7" t="s">
        <v>337</v>
      </c>
      <c r="E157" s="7" t="s">
        <v>76</v>
      </c>
      <c r="F157" s="9" t="s">
        <v>335</v>
      </c>
      <c r="G157" s="26">
        <v>0</v>
      </c>
      <c r="H157" s="6">
        <v>0</v>
      </c>
      <c r="I157" s="25">
        <f t="shared" si="8"/>
        <v>305171.75000000029</v>
      </c>
      <c r="J157" s="26">
        <v>29.32</v>
      </c>
      <c r="K157" s="6">
        <v>0</v>
      </c>
      <c r="L157" s="25">
        <f t="shared" si="7"/>
        <v>-36.89</v>
      </c>
    </row>
    <row r="158" spans="1:12">
      <c r="A158" s="8">
        <v>42149</v>
      </c>
      <c r="B158" s="7" t="s">
        <v>332</v>
      </c>
      <c r="C158" s="7" t="s">
        <v>39</v>
      </c>
      <c r="D158" s="7" t="s">
        <v>44</v>
      </c>
      <c r="E158" s="7" t="s">
        <v>45</v>
      </c>
      <c r="F158" s="9" t="s">
        <v>42</v>
      </c>
      <c r="G158" s="26">
        <v>36.89</v>
      </c>
      <c r="H158" s="6">
        <v>0</v>
      </c>
      <c r="I158" s="25">
        <f t="shared" si="8"/>
        <v>305134.86000000028</v>
      </c>
      <c r="J158" s="26">
        <v>0</v>
      </c>
      <c r="K158" s="6">
        <v>36.89</v>
      </c>
      <c r="L158" s="25">
        <f t="shared" si="7"/>
        <v>0</v>
      </c>
    </row>
    <row r="159" spans="1:12">
      <c r="A159" s="8">
        <v>42149</v>
      </c>
      <c r="B159" s="7" t="s">
        <v>346</v>
      </c>
      <c r="C159" s="7" t="s">
        <v>39</v>
      </c>
      <c r="D159" s="45" t="s">
        <v>360</v>
      </c>
      <c r="E159" s="45" t="s">
        <v>127</v>
      </c>
      <c r="F159" s="46" t="s">
        <v>385</v>
      </c>
      <c r="G159" s="26">
        <v>570</v>
      </c>
      <c r="H159" s="6">
        <v>0</v>
      </c>
      <c r="I159" s="25">
        <f t="shared" si="8"/>
        <v>304564.86000000028</v>
      </c>
      <c r="J159" s="26">
        <v>0</v>
      </c>
      <c r="K159" s="6">
        <v>0</v>
      </c>
      <c r="L159" s="25">
        <f t="shared" si="7"/>
        <v>0</v>
      </c>
    </row>
    <row r="160" spans="1:12">
      <c r="A160" s="8">
        <v>42149</v>
      </c>
      <c r="B160" s="7" t="s">
        <v>347</v>
      </c>
      <c r="C160" s="7" t="s">
        <v>39</v>
      </c>
      <c r="D160" s="45" t="s">
        <v>359</v>
      </c>
      <c r="E160" s="45" t="s">
        <v>127</v>
      </c>
      <c r="F160" s="46" t="s">
        <v>384</v>
      </c>
      <c r="G160" s="26">
        <v>570</v>
      </c>
      <c r="H160" s="6">
        <v>0</v>
      </c>
      <c r="I160" s="25">
        <f t="shared" si="8"/>
        <v>303994.86000000028</v>
      </c>
      <c r="J160" s="26">
        <v>0</v>
      </c>
      <c r="K160" s="6">
        <v>0</v>
      </c>
      <c r="L160" s="25">
        <f t="shared" si="7"/>
        <v>0</v>
      </c>
    </row>
    <row r="161" spans="1:12">
      <c r="A161" s="8">
        <v>42150</v>
      </c>
      <c r="B161" s="7" t="s">
        <v>94</v>
      </c>
      <c r="C161" s="7" t="s">
        <v>47</v>
      </c>
      <c r="D161" s="45" t="s">
        <v>95</v>
      </c>
      <c r="E161" s="45" t="s">
        <v>74</v>
      </c>
      <c r="F161" s="46" t="s">
        <v>42</v>
      </c>
      <c r="G161" s="26">
        <v>0</v>
      </c>
      <c r="H161" s="6">
        <v>0</v>
      </c>
      <c r="I161" s="25">
        <f t="shared" si="8"/>
        <v>303994.86000000028</v>
      </c>
      <c r="J161" s="26">
        <v>46.14</v>
      </c>
      <c r="K161" s="6">
        <v>0</v>
      </c>
      <c r="L161" s="25">
        <f t="shared" si="7"/>
        <v>-46.14</v>
      </c>
    </row>
    <row r="162" spans="1:12">
      <c r="A162" s="8">
        <v>42150</v>
      </c>
      <c r="B162" s="7" t="s">
        <v>94</v>
      </c>
      <c r="C162" s="7" t="s">
        <v>47</v>
      </c>
      <c r="D162" s="45" t="s">
        <v>95</v>
      </c>
      <c r="E162" s="45" t="s">
        <v>74</v>
      </c>
      <c r="F162" s="46" t="s">
        <v>42</v>
      </c>
      <c r="G162" s="26">
        <v>0</v>
      </c>
      <c r="H162" s="6">
        <v>0</v>
      </c>
      <c r="I162" s="25">
        <f t="shared" si="8"/>
        <v>303994.86000000028</v>
      </c>
      <c r="J162" s="26">
        <v>64.39</v>
      </c>
      <c r="K162" s="6">
        <v>0</v>
      </c>
      <c r="L162" s="25">
        <f t="shared" si="7"/>
        <v>-110.53</v>
      </c>
    </row>
    <row r="163" spans="1:12">
      <c r="A163" s="8">
        <v>42150</v>
      </c>
      <c r="B163" s="7" t="s">
        <v>177</v>
      </c>
      <c r="C163" s="7" t="s">
        <v>47</v>
      </c>
      <c r="D163" s="45" t="s">
        <v>372</v>
      </c>
      <c r="E163" s="45" t="s">
        <v>373</v>
      </c>
      <c r="F163" s="46" t="s">
        <v>374</v>
      </c>
      <c r="G163" s="26">
        <v>0</v>
      </c>
      <c r="H163" s="6">
        <v>0</v>
      </c>
      <c r="I163" s="25">
        <f t="shared" si="8"/>
        <v>303994.86000000028</v>
      </c>
      <c r="J163" s="26">
        <v>62.19</v>
      </c>
      <c r="K163" s="6">
        <v>0</v>
      </c>
      <c r="L163" s="25">
        <f t="shared" si="7"/>
        <v>-172.72</v>
      </c>
    </row>
    <row r="164" spans="1:12">
      <c r="A164" s="8">
        <v>42150</v>
      </c>
      <c r="B164" s="7" t="s">
        <v>136</v>
      </c>
      <c r="C164" s="7" t="s">
        <v>47</v>
      </c>
      <c r="D164" s="45" t="s">
        <v>63</v>
      </c>
      <c r="E164" s="45" t="s">
        <v>150</v>
      </c>
      <c r="F164" s="46" t="s">
        <v>461</v>
      </c>
      <c r="G164" s="26">
        <v>0</v>
      </c>
      <c r="H164" s="6">
        <v>0</v>
      </c>
      <c r="I164" s="25">
        <f t="shared" si="8"/>
        <v>303994.86000000028</v>
      </c>
      <c r="J164" s="26">
        <v>126.01</v>
      </c>
      <c r="K164" s="6">
        <v>0</v>
      </c>
      <c r="L164" s="25">
        <f t="shared" si="7"/>
        <v>-298.73</v>
      </c>
    </row>
    <row r="165" spans="1:12">
      <c r="A165" s="8">
        <v>42151</v>
      </c>
      <c r="B165" s="7" t="s">
        <v>285</v>
      </c>
      <c r="C165" s="7" t="s">
        <v>47</v>
      </c>
      <c r="D165" s="45" t="s">
        <v>95</v>
      </c>
      <c r="E165" s="45" t="s">
        <v>74</v>
      </c>
      <c r="F165" s="46" t="s">
        <v>648</v>
      </c>
      <c r="G165" s="26">
        <v>0</v>
      </c>
      <c r="H165" s="6">
        <v>0</v>
      </c>
      <c r="I165" s="25">
        <f t="shared" si="8"/>
        <v>303994.86000000028</v>
      </c>
      <c r="J165" s="26">
        <v>98.19</v>
      </c>
      <c r="K165" s="6">
        <v>0</v>
      </c>
      <c r="L165" s="25">
        <f t="shared" si="7"/>
        <v>-396.92</v>
      </c>
    </row>
    <row r="166" spans="1:12">
      <c r="A166" s="8">
        <v>42151</v>
      </c>
      <c r="B166" s="7" t="s">
        <v>99</v>
      </c>
      <c r="C166" s="7" t="s">
        <v>47</v>
      </c>
      <c r="D166" s="45" t="s">
        <v>370</v>
      </c>
      <c r="E166" s="45" t="s">
        <v>103</v>
      </c>
      <c r="F166" s="46" t="s">
        <v>371</v>
      </c>
      <c r="G166" s="26">
        <v>0</v>
      </c>
      <c r="H166" s="6">
        <v>0</v>
      </c>
      <c r="I166" s="25">
        <f t="shared" si="8"/>
        <v>303994.86000000028</v>
      </c>
      <c r="J166" s="26">
        <v>454.84</v>
      </c>
      <c r="K166" s="6">
        <v>0</v>
      </c>
      <c r="L166" s="25">
        <f t="shared" si="7"/>
        <v>-851.76</v>
      </c>
    </row>
    <row r="167" spans="1:12">
      <c r="A167" s="8">
        <v>42151</v>
      </c>
      <c r="B167" s="7" t="s">
        <v>348</v>
      </c>
      <c r="C167" s="7" t="s">
        <v>39</v>
      </c>
      <c r="D167" s="45" t="s">
        <v>375</v>
      </c>
      <c r="E167" s="45" t="s">
        <v>193</v>
      </c>
      <c r="F167" s="46" t="s">
        <v>377</v>
      </c>
      <c r="G167" s="26">
        <v>20</v>
      </c>
      <c r="H167" s="6">
        <v>0</v>
      </c>
      <c r="I167" s="25">
        <f t="shared" si="8"/>
        <v>303974.86000000028</v>
      </c>
      <c r="J167" s="26">
        <v>0</v>
      </c>
      <c r="K167" s="6">
        <v>0</v>
      </c>
      <c r="L167" s="25">
        <f t="shared" si="7"/>
        <v>-851.76</v>
      </c>
    </row>
    <row r="168" spans="1:12">
      <c r="A168" s="8">
        <v>42151</v>
      </c>
      <c r="B168" s="7" t="s">
        <v>349</v>
      </c>
      <c r="C168" s="7" t="s">
        <v>39</v>
      </c>
      <c r="D168" s="45" t="s">
        <v>375</v>
      </c>
      <c r="E168" s="45" t="s">
        <v>193</v>
      </c>
      <c r="F168" s="46" t="s">
        <v>378</v>
      </c>
      <c r="G168" s="26">
        <v>50</v>
      </c>
      <c r="H168" s="6">
        <v>0</v>
      </c>
      <c r="I168" s="25">
        <f t="shared" si="8"/>
        <v>303924.86000000028</v>
      </c>
      <c r="J168" s="26">
        <v>0</v>
      </c>
      <c r="K168" s="6">
        <v>0</v>
      </c>
      <c r="L168" s="25">
        <f t="shared" si="7"/>
        <v>-851.76</v>
      </c>
    </row>
    <row r="169" spans="1:12">
      <c r="A169" s="8">
        <v>42151</v>
      </c>
      <c r="B169" s="7" t="s">
        <v>350</v>
      </c>
      <c r="C169" s="7" t="s">
        <v>39</v>
      </c>
      <c r="D169" s="45" t="s">
        <v>302</v>
      </c>
      <c r="E169" s="45" t="s">
        <v>193</v>
      </c>
      <c r="F169" s="46" t="s">
        <v>379</v>
      </c>
      <c r="G169" s="26">
        <v>50</v>
      </c>
      <c r="H169" s="6">
        <v>0</v>
      </c>
      <c r="I169" s="25">
        <f t="shared" si="8"/>
        <v>303874.86000000028</v>
      </c>
      <c r="J169" s="26">
        <v>0</v>
      </c>
      <c r="K169" s="6">
        <v>0</v>
      </c>
      <c r="L169" s="25">
        <f t="shared" si="7"/>
        <v>-851.76</v>
      </c>
    </row>
    <row r="170" spans="1:12">
      <c r="A170" s="8">
        <v>42151</v>
      </c>
      <c r="B170" s="7" t="s">
        <v>351</v>
      </c>
      <c r="C170" s="7" t="s">
        <v>39</v>
      </c>
      <c r="D170" s="45" t="s">
        <v>376</v>
      </c>
      <c r="E170" s="45" t="s">
        <v>193</v>
      </c>
      <c r="F170" s="46" t="s">
        <v>380</v>
      </c>
      <c r="G170" s="26">
        <v>50</v>
      </c>
      <c r="H170" s="6">
        <v>0</v>
      </c>
      <c r="I170" s="25">
        <f t="shared" si="8"/>
        <v>303824.86000000028</v>
      </c>
      <c r="J170" s="26">
        <v>0</v>
      </c>
      <c r="K170" s="6">
        <v>0</v>
      </c>
      <c r="L170" s="25">
        <f t="shared" si="7"/>
        <v>-851.76</v>
      </c>
    </row>
    <row r="171" spans="1:12">
      <c r="A171" s="8">
        <v>42151</v>
      </c>
      <c r="B171" s="7" t="s">
        <v>352</v>
      </c>
      <c r="C171" s="7" t="s">
        <v>39</v>
      </c>
      <c r="D171" s="45" t="s">
        <v>303</v>
      </c>
      <c r="E171" s="45" t="s">
        <v>193</v>
      </c>
      <c r="F171" s="46" t="s">
        <v>381</v>
      </c>
      <c r="G171" s="26">
        <v>50</v>
      </c>
      <c r="H171" s="6">
        <v>0</v>
      </c>
      <c r="I171" s="25">
        <f t="shared" si="8"/>
        <v>303774.86000000028</v>
      </c>
      <c r="J171" s="26">
        <v>0</v>
      </c>
      <c r="K171" s="6">
        <v>0</v>
      </c>
      <c r="L171" s="25">
        <f t="shared" si="7"/>
        <v>-851.76</v>
      </c>
    </row>
    <row r="172" spans="1:12">
      <c r="A172" s="8">
        <v>42151</v>
      </c>
      <c r="B172" s="7" t="s">
        <v>353</v>
      </c>
      <c r="C172" s="7" t="s">
        <v>39</v>
      </c>
      <c r="D172" s="45" t="s">
        <v>355</v>
      </c>
      <c r="E172" s="45" t="s">
        <v>344</v>
      </c>
      <c r="F172" s="46" t="s">
        <v>356</v>
      </c>
      <c r="G172" s="26">
        <v>78.25</v>
      </c>
      <c r="H172" s="6">
        <v>0</v>
      </c>
      <c r="I172" s="25">
        <f t="shared" si="8"/>
        <v>303696.61000000028</v>
      </c>
      <c r="J172" s="26">
        <v>0</v>
      </c>
      <c r="K172" s="6">
        <v>0</v>
      </c>
      <c r="L172" s="25">
        <f t="shared" si="7"/>
        <v>-851.76</v>
      </c>
    </row>
    <row r="173" spans="1:12">
      <c r="A173" s="8">
        <v>42151</v>
      </c>
      <c r="B173" s="7" t="s">
        <v>354</v>
      </c>
      <c r="C173" s="7" t="s">
        <v>39</v>
      </c>
      <c r="D173" s="45" t="s">
        <v>357</v>
      </c>
      <c r="E173" s="45" t="s">
        <v>344</v>
      </c>
      <c r="F173" s="46" t="s">
        <v>358</v>
      </c>
      <c r="G173" s="26">
        <v>128.22</v>
      </c>
      <c r="H173" s="6">
        <v>0</v>
      </c>
      <c r="I173" s="25">
        <f t="shared" si="8"/>
        <v>303568.39000000031</v>
      </c>
      <c r="J173" s="26">
        <v>0</v>
      </c>
      <c r="K173" s="6">
        <v>0</v>
      </c>
      <c r="L173" s="25">
        <f t="shared" si="7"/>
        <v>-851.76</v>
      </c>
    </row>
    <row r="174" spans="1:12">
      <c r="A174" s="8">
        <v>42152</v>
      </c>
      <c r="B174" s="7" t="s">
        <v>361</v>
      </c>
      <c r="C174" s="7" t="s">
        <v>39</v>
      </c>
      <c r="D174" s="45" t="s">
        <v>298</v>
      </c>
      <c r="E174" s="45" t="s">
        <v>193</v>
      </c>
      <c r="F174" s="46" t="s">
        <v>382</v>
      </c>
      <c r="G174" s="26">
        <v>100</v>
      </c>
      <c r="H174" s="6">
        <v>0</v>
      </c>
      <c r="I174" s="25">
        <f t="shared" si="8"/>
        <v>303468.39000000031</v>
      </c>
      <c r="J174" s="26">
        <v>0</v>
      </c>
      <c r="K174" s="6">
        <v>0</v>
      </c>
      <c r="L174" s="25">
        <f t="shared" si="7"/>
        <v>-851.76</v>
      </c>
    </row>
    <row r="175" spans="1:12">
      <c r="A175" s="8">
        <v>42155</v>
      </c>
      <c r="B175" s="7" t="s">
        <v>16</v>
      </c>
      <c r="C175" s="7" t="s">
        <v>39</v>
      </c>
      <c r="D175" s="45" t="s">
        <v>87</v>
      </c>
      <c r="E175" s="45" t="s">
        <v>88</v>
      </c>
      <c r="F175" s="46" t="s">
        <v>42</v>
      </c>
      <c r="G175" s="26">
        <v>0</v>
      </c>
      <c r="H175" s="6">
        <v>353.43</v>
      </c>
      <c r="I175" s="25">
        <f t="shared" si="8"/>
        <v>303821.8200000003</v>
      </c>
      <c r="J175" s="26">
        <v>0</v>
      </c>
      <c r="K175" s="6">
        <v>0</v>
      </c>
      <c r="L175" s="25">
        <f t="shared" si="7"/>
        <v>-851.76</v>
      </c>
    </row>
    <row r="176" spans="1:12">
      <c r="A176" s="8">
        <v>42156</v>
      </c>
      <c r="B176" s="7" t="s">
        <v>362</v>
      </c>
      <c r="C176" s="7" t="s">
        <v>39</v>
      </c>
      <c r="D176" s="45" t="s">
        <v>228</v>
      </c>
      <c r="E176" s="45" t="s">
        <v>229</v>
      </c>
      <c r="F176" s="46" t="s">
        <v>368</v>
      </c>
      <c r="G176" s="26">
        <v>260</v>
      </c>
      <c r="H176" s="6">
        <v>0</v>
      </c>
      <c r="I176" s="25">
        <f t="shared" si="8"/>
        <v>303561.8200000003</v>
      </c>
      <c r="J176" s="26">
        <v>0</v>
      </c>
      <c r="K176" s="6">
        <v>0</v>
      </c>
      <c r="L176" s="25">
        <f t="shared" si="7"/>
        <v>-851.76</v>
      </c>
    </row>
    <row r="177" spans="1:12">
      <c r="A177" s="8">
        <v>42157</v>
      </c>
      <c r="B177" s="7" t="s">
        <v>38</v>
      </c>
      <c r="C177" s="7" t="s">
        <v>39</v>
      </c>
      <c r="D177" s="45" t="s">
        <v>40</v>
      </c>
      <c r="E177" s="45" t="s">
        <v>41</v>
      </c>
      <c r="F177" s="46" t="s">
        <v>42</v>
      </c>
      <c r="G177" s="26">
        <v>0</v>
      </c>
      <c r="H177" s="6">
        <v>5550.16</v>
      </c>
      <c r="I177" s="25">
        <f t="shared" si="8"/>
        <v>309111.98000000027</v>
      </c>
      <c r="J177" s="26">
        <v>0</v>
      </c>
      <c r="K177" s="6">
        <v>0</v>
      </c>
      <c r="L177" s="25">
        <f t="shared" si="7"/>
        <v>-851.76</v>
      </c>
    </row>
    <row r="178" spans="1:12">
      <c r="A178" s="8">
        <v>42157</v>
      </c>
      <c r="B178" s="7" t="s">
        <v>363</v>
      </c>
      <c r="C178" s="7" t="s">
        <v>39</v>
      </c>
      <c r="D178" s="45" t="s">
        <v>297</v>
      </c>
      <c r="E178" s="45" t="s">
        <v>193</v>
      </c>
      <c r="F178" s="46" t="s">
        <v>383</v>
      </c>
      <c r="G178" s="26">
        <v>50</v>
      </c>
      <c r="H178" s="6">
        <v>0</v>
      </c>
      <c r="I178" s="25">
        <f t="shared" si="8"/>
        <v>309061.98000000027</v>
      </c>
      <c r="J178" s="26">
        <v>0</v>
      </c>
      <c r="K178" s="6">
        <v>0</v>
      </c>
      <c r="L178" s="25">
        <f t="shared" si="7"/>
        <v>-851.76</v>
      </c>
    </row>
    <row r="179" spans="1:12">
      <c r="A179" s="8">
        <v>42157</v>
      </c>
      <c r="B179" s="7" t="s">
        <v>364</v>
      </c>
      <c r="C179" s="7" t="s">
        <v>39</v>
      </c>
      <c r="D179" s="7" t="s">
        <v>228</v>
      </c>
      <c r="E179" s="7" t="s">
        <v>229</v>
      </c>
      <c r="F179" s="9" t="s">
        <v>365</v>
      </c>
      <c r="G179" s="26">
        <v>160</v>
      </c>
      <c r="H179" s="6">
        <v>0</v>
      </c>
      <c r="I179" s="25">
        <f t="shared" si="8"/>
        <v>308901.98000000027</v>
      </c>
      <c r="J179" s="26">
        <v>0</v>
      </c>
      <c r="K179" s="6">
        <v>0</v>
      </c>
      <c r="L179" s="25">
        <f t="shared" si="7"/>
        <v>-851.76</v>
      </c>
    </row>
    <row r="180" spans="1:12">
      <c r="A180" s="8">
        <v>42157</v>
      </c>
      <c r="B180" s="7" t="s">
        <v>366</v>
      </c>
      <c r="C180" s="7" t="s">
        <v>39</v>
      </c>
      <c r="D180" s="45" t="s">
        <v>228</v>
      </c>
      <c r="E180" s="45" t="s">
        <v>229</v>
      </c>
      <c r="F180" s="46" t="s">
        <v>369</v>
      </c>
      <c r="G180" s="26">
        <v>240</v>
      </c>
      <c r="H180" s="6">
        <v>0</v>
      </c>
      <c r="I180" s="25">
        <f t="shared" si="8"/>
        <v>308661.98000000027</v>
      </c>
      <c r="J180" s="26">
        <v>0</v>
      </c>
      <c r="K180" s="6">
        <v>0</v>
      </c>
      <c r="L180" s="25">
        <f t="shared" si="7"/>
        <v>-851.76</v>
      </c>
    </row>
    <row r="181" spans="1:12">
      <c r="A181" s="8">
        <v>42157</v>
      </c>
      <c r="B181" s="7" t="s">
        <v>46</v>
      </c>
      <c r="C181" s="7" t="s">
        <v>47</v>
      </c>
      <c r="D181" s="45" t="s">
        <v>48</v>
      </c>
      <c r="E181" s="45" t="s">
        <v>74</v>
      </c>
      <c r="F181" s="46" t="s">
        <v>42</v>
      </c>
      <c r="G181" s="26">
        <v>0</v>
      </c>
      <c r="H181" s="6">
        <v>0</v>
      </c>
      <c r="I181" s="25">
        <f t="shared" si="8"/>
        <v>308661.98000000027</v>
      </c>
      <c r="J181" s="26">
        <v>65</v>
      </c>
      <c r="K181" s="6">
        <v>0</v>
      </c>
      <c r="L181" s="25">
        <f t="shared" si="7"/>
        <v>-916.76</v>
      </c>
    </row>
    <row r="182" spans="1:12">
      <c r="A182" s="8">
        <v>42158</v>
      </c>
      <c r="B182" s="7" t="s">
        <v>388</v>
      </c>
      <c r="C182" s="7" t="s">
        <v>47</v>
      </c>
      <c r="D182" s="45" t="s">
        <v>389</v>
      </c>
      <c r="E182" s="45" t="s">
        <v>180</v>
      </c>
      <c r="F182" s="46" t="s">
        <v>390</v>
      </c>
      <c r="G182" s="26">
        <v>0</v>
      </c>
      <c r="H182" s="6">
        <v>0</v>
      </c>
      <c r="I182" s="25">
        <f t="shared" si="8"/>
        <v>308661.98000000027</v>
      </c>
      <c r="J182" s="26">
        <v>1176.5899999999999</v>
      </c>
      <c r="K182" s="6">
        <v>0</v>
      </c>
      <c r="L182" s="25">
        <f t="shared" si="7"/>
        <v>-2093.35</v>
      </c>
    </row>
    <row r="183" spans="1:12">
      <c r="A183" s="8">
        <v>42158</v>
      </c>
      <c r="B183" s="7" t="s">
        <v>391</v>
      </c>
      <c r="C183" s="7" t="s">
        <v>47</v>
      </c>
      <c r="D183" s="45" t="s">
        <v>392</v>
      </c>
      <c r="E183" s="45" t="s">
        <v>78</v>
      </c>
      <c r="F183" s="46" t="s">
        <v>393</v>
      </c>
      <c r="G183" s="26">
        <v>0</v>
      </c>
      <c r="H183" s="6">
        <v>0</v>
      </c>
      <c r="I183" s="25">
        <f t="shared" si="8"/>
        <v>308661.98000000027</v>
      </c>
      <c r="J183" s="26">
        <v>392.33</v>
      </c>
      <c r="L183" s="25">
        <f t="shared" si="7"/>
        <v>-2485.6799999999998</v>
      </c>
    </row>
    <row r="184" spans="1:12">
      <c r="A184" s="8">
        <v>42158</v>
      </c>
      <c r="B184" s="7" t="s">
        <v>367</v>
      </c>
      <c r="C184" s="7" t="s">
        <v>39</v>
      </c>
      <c r="D184" s="7" t="s">
        <v>44</v>
      </c>
      <c r="E184" s="7" t="s">
        <v>45</v>
      </c>
      <c r="F184" s="9" t="s">
        <v>42</v>
      </c>
      <c r="G184" s="26">
        <v>851.76</v>
      </c>
      <c r="H184" s="6">
        <v>0</v>
      </c>
      <c r="I184" s="25">
        <f t="shared" si="8"/>
        <v>307810.22000000026</v>
      </c>
      <c r="J184" s="26">
        <v>0</v>
      </c>
      <c r="K184" s="6">
        <v>851.76</v>
      </c>
      <c r="L184" s="25">
        <f t="shared" si="7"/>
        <v>-1633.9199999999998</v>
      </c>
    </row>
    <row r="185" spans="1:12">
      <c r="A185" s="8">
        <v>42161</v>
      </c>
      <c r="B185" s="7" t="s">
        <v>49</v>
      </c>
      <c r="C185" s="7" t="s">
        <v>47</v>
      </c>
      <c r="D185" s="7" t="s">
        <v>50</v>
      </c>
      <c r="E185" s="7" t="s">
        <v>74</v>
      </c>
      <c r="F185" s="9" t="s">
        <v>42</v>
      </c>
      <c r="G185" s="26">
        <v>0</v>
      </c>
      <c r="H185" s="6">
        <v>0</v>
      </c>
      <c r="I185" s="25">
        <f t="shared" si="8"/>
        <v>307810.22000000026</v>
      </c>
      <c r="J185" s="26">
        <v>34.770000000000003</v>
      </c>
      <c r="K185" s="6">
        <v>0</v>
      </c>
      <c r="L185" s="25">
        <f t="shared" si="7"/>
        <v>-1668.6899999999998</v>
      </c>
    </row>
    <row r="186" spans="1:12">
      <c r="A186" s="8">
        <v>42163</v>
      </c>
      <c r="B186" s="7" t="s">
        <v>54</v>
      </c>
      <c r="C186" s="7" t="s">
        <v>39</v>
      </c>
      <c r="D186" s="7" t="s">
        <v>55</v>
      </c>
      <c r="E186" s="7" t="s">
        <v>56</v>
      </c>
      <c r="F186" s="46" t="s">
        <v>413</v>
      </c>
      <c r="G186" s="26">
        <v>3244.07</v>
      </c>
      <c r="H186" s="6">
        <v>0</v>
      </c>
      <c r="I186" s="25">
        <f>I185-G186+H186</f>
        <v>304566.15000000026</v>
      </c>
      <c r="J186" s="26">
        <v>0</v>
      </c>
      <c r="K186" s="6">
        <v>0</v>
      </c>
      <c r="L186" s="25">
        <f>L185-J186+K186</f>
        <v>-1668.6899999999998</v>
      </c>
    </row>
    <row r="187" spans="1:12">
      <c r="A187" s="8">
        <v>42163</v>
      </c>
      <c r="B187" s="7" t="s">
        <v>54</v>
      </c>
      <c r="C187" s="7" t="s">
        <v>39</v>
      </c>
      <c r="D187" s="7" t="s">
        <v>108</v>
      </c>
      <c r="E187" s="7" t="s">
        <v>33</v>
      </c>
      <c r="F187" s="46" t="s">
        <v>413</v>
      </c>
      <c r="G187" s="26">
        <v>136.02000000000001</v>
      </c>
      <c r="H187" s="6">
        <v>0</v>
      </c>
      <c r="I187" s="25">
        <f t="shared" ref="I187:I253" si="9">I186-G187+H187</f>
        <v>304430.13000000024</v>
      </c>
      <c r="J187" s="26">
        <v>0</v>
      </c>
      <c r="K187" s="6">
        <v>0</v>
      </c>
      <c r="L187" s="25">
        <f t="shared" ref="L187:L250" si="10">L186-J187+K187</f>
        <v>-1668.6899999999998</v>
      </c>
    </row>
    <row r="188" spans="1:12">
      <c r="A188" s="8">
        <v>42165</v>
      </c>
      <c r="B188" s="7" t="s">
        <v>51</v>
      </c>
      <c r="C188" s="7" t="s">
        <v>39</v>
      </c>
      <c r="D188" s="7" t="s">
        <v>52</v>
      </c>
      <c r="E188" s="7" t="s">
        <v>53</v>
      </c>
      <c r="F188" s="9" t="s">
        <v>42</v>
      </c>
      <c r="G188" s="26">
        <v>53.05</v>
      </c>
      <c r="H188" s="6">
        <v>0</v>
      </c>
      <c r="I188" s="25">
        <f t="shared" si="9"/>
        <v>304377.08000000025</v>
      </c>
      <c r="J188" s="26">
        <v>0</v>
      </c>
      <c r="K188" s="6">
        <v>0</v>
      </c>
      <c r="L188" s="25">
        <f t="shared" si="10"/>
        <v>-1668.6899999999998</v>
      </c>
    </row>
    <row r="189" spans="1:12">
      <c r="A189" s="8">
        <v>42166</v>
      </c>
      <c r="B189" s="7" t="s">
        <v>387</v>
      </c>
      <c r="C189" s="7" t="s">
        <v>39</v>
      </c>
      <c r="D189" s="7" t="s">
        <v>44</v>
      </c>
      <c r="E189" s="7" t="s">
        <v>45</v>
      </c>
      <c r="F189" s="9" t="s">
        <v>42</v>
      </c>
      <c r="G189" s="26">
        <v>1668.69</v>
      </c>
      <c r="H189" s="6">
        <v>0</v>
      </c>
      <c r="I189" s="25">
        <f t="shared" si="9"/>
        <v>302708.39000000025</v>
      </c>
      <c r="J189" s="26">
        <v>0</v>
      </c>
      <c r="K189" s="6">
        <v>1668.69</v>
      </c>
      <c r="L189" s="25">
        <f t="shared" si="10"/>
        <v>0</v>
      </c>
    </row>
    <row r="190" spans="1:12">
      <c r="A190" s="8">
        <v>42171</v>
      </c>
      <c r="B190" s="7" t="s">
        <v>110</v>
      </c>
      <c r="C190" s="7" t="s">
        <v>47</v>
      </c>
      <c r="D190" s="45" t="s">
        <v>417</v>
      </c>
      <c r="E190" s="45" t="s">
        <v>76</v>
      </c>
      <c r="F190" s="46" t="s">
        <v>418</v>
      </c>
      <c r="G190" s="26">
        <v>0</v>
      </c>
      <c r="H190" s="6">
        <v>0</v>
      </c>
      <c r="I190" s="25">
        <f t="shared" si="9"/>
        <v>302708.39000000025</v>
      </c>
      <c r="J190" s="26">
        <v>8.0299999999999994</v>
      </c>
      <c r="K190" s="6">
        <v>0</v>
      </c>
      <c r="L190" s="25">
        <f t="shared" si="10"/>
        <v>-8.0299999999999994</v>
      </c>
    </row>
    <row r="191" spans="1:12">
      <c r="A191" s="8">
        <v>42171</v>
      </c>
      <c r="B191" s="7" t="s">
        <v>136</v>
      </c>
      <c r="C191" s="7" t="s">
        <v>47</v>
      </c>
      <c r="D191" s="45" t="s">
        <v>63</v>
      </c>
      <c r="E191" s="45" t="s">
        <v>150</v>
      </c>
      <c r="F191" s="46" t="s">
        <v>460</v>
      </c>
      <c r="G191" s="26">
        <v>0</v>
      </c>
      <c r="H191" s="6">
        <v>0</v>
      </c>
      <c r="I191" s="25">
        <f t="shared" si="9"/>
        <v>302708.39000000025</v>
      </c>
      <c r="J191" s="26">
        <v>115.18</v>
      </c>
      <c r="K191" s="6">
        <v>0</v>
      </c>
      <c r="L191" s="25">
        <f t="shared" si="10"/>
        <v>-123.21000000000001</v>
      </c>
    </row>
    <row r="192" spans="1:12">
      <c r="A192" s="8">
        <v>42172</v>
      </c>
      <c r="B192" s="7" t="s">
        <v>54</v>
      </c>
      <c r="C192" s="7" t="s">
        <v>39</v>
      </c>
      <c r="D192" s="7" t="s">
        <v>55</v>
      </c>
      <c r="E192" s="7" t="s">
        <v>56</v>
      </c>
      <c r="F192" s="46" t="s">
        <v>414</v>
      </c>
      <c r="G192" s="26">
        <v>5487.17</v>
      </c>
      <c r="H192" s="6">
        <v>0</v>
      </c>
      <c r="I192" s="25">
        <f t="shared" si="9"/>
        <v>297221.22000000026</v>
      </c>
      <c r="J192" s="26">
        <v>0</v>
      </c>
      <c r="K192" s="6">
        <v>0</v>
      </c>
      <c r="L192" s="25">
        <f t="shared" si="10"/>
        <v>-123.21000000000001</v>
      </c>
    </row>
    <row r="193" spans="1:12">
      <c r="A193" s="8">
        <v>42172</v>
      </c>
      <c r="B193" s="7" t="s">
        <v>54</v>
      </c>
      <c r="C193" s="7" t="s">
        <v>39</v>
      </c>
      <c r="D193" s="7" t="s">
        <v>108</v>
      </c>
      <c r="E193" s="7" t="s">
        <v>33</v>
      </c>
      <c r="F193" s="46" t="s">
        <v>414</v>
      </c>
      <c r="G193" s="26">
        <v>102.72</v>
      </c>
      <c r="H193" s="6">
        <v>0</v>
      </c>
      <c r="I193" s="25">
        <f t="shared" si="9"/>
        <v>297118.50000000029</v>
      </c>
      <c r="J193" s="26">
        <v>0</v>
      </c>
      <c r="K193" s="6">
        <v>0</v>
      </c>
      <c r="L193" s="25">
        <f t="shared" si="10"/>
        <v>-123.21000000000001</v>
      </c>
    </row>
    <row r="194" spans="1:12">
      <c r="A194" s="8">
        <v>42172</v>
      </c>
      <c r="B194" s="7" t="s">
        <v>394</v>
      </c>
      <c r="C194" s="7" t="s">
        <v>39</v>
      </c>
      <c r="D194" s="7" t="s">
        <v>228</v>
      </c>
      <c r="E194" s="7" t="s">
        <v>229</v>
      </c>
      <c r="F194" s="9" t="s">
        <v>399</v>
      </c>
      <c r="G194" s="26">
        <v>1130</v>
      </c>
      <c r="H194" s="6">
        <v>0</v>
      </c>
      <c r="I194" s="25">
        <f t="shared" si="9"/>
        <v>295988.50000000029</v>
      </c>
      <c r="J194" s="26">
        <v>0</v>
      </c>
      <c r="K194" s="6">
        <v>0</v>
      </c>
      <c r="L194" s="25">
        <f t="shared" si="10"/>
        <v>-123.21000000000001</v>
      </c>
    </row>
    <row r="195" spans="1:12">
      <c r="A195" s="8">
        <v>42174</v>
      </c>
      <c r="B195" s="7" t="s">
        <v>395</v>
      </c>
      <c r="C195" s="7" t="s">
        <v>39</v>
      </c>
      <c r="D195" s="69" t="s">
        <v>397</v>
      </c>
      <c r="E195" s="7" t="s">
        <v>124</v>
      </c>
      <c r="F195" s="9" t="s">
        <v>398</v>
      </c>
      <c r="G195" s="26">
        <v>14.53</v>
      </c>
      <c r="H195" s="6">
        <v>0</v>
      </c>
      <c r="I195" s="25">
        <f t="shared" si="9"/>
        <v>295973.97000000026</v>
      </c>
      <c r="J195" s="26">
        <v>0</v>
      </c>
      <c r="K195" s="6">
        <v>0</v>
      </c>
      <c r="L195" s="25">
        <f t="shared" si="10"/>
        <v>-123.21000000000001</v>
      </c>
    </row>
    <row r="196" spans="1:12">
      <c r="A196" s="8">
        <v>42177</v>
      </c>
      <c r="B196" s="7" t="s">
        <v>38</v>
      </c>
      <c r="C196" s="7" t="s">
        <v>39</v>
      </c>
      <c r="D196" s="7" t="s">
        <v>40</v>
      </c>
      <c r="E196" s="7" t="s">
        <v>41</v>
      </c>
      <c r="F196" s="9" t="s">
        <v>42</v>
      </c>
      <c r="G196" s="26">
        <v>0</v>
      </c>
      <c r="H196" s="6">
        <v>5614.7</v>
      </c>
      <c r="I196" s="25">
        <f t="shared" si="9"/>
        <v>301588.67000000027</v>
      </c>
      <c r="J196" s="26">
        <v>0</v>
      </c>
      <c r="K196" s="6">
        <v>0</v>
      </c>
      <c r="L196" s="25">
        <f t="shared" si="10"/>
        <v>-123.21000000000001</v>
      </c>
    </row>
    <row r="197" spans="1:12">
      <c r="A197" s="8">
        <v>42180</v>
      </c>
      <c r="B197" s="7" t="s">
        <v>285</v>
      </c>
      <c r="C197" s="7" t="s">
        <v>47</v>
      </c>
      <c r="D197" s="7" t="s">
        <v>95</v>
      </c>
      <c r="E197" s="7" t="s">
        <v>74</v>
      </c>
      <c r="F197" s="9" t="s">
        <v>649</v>
      </c>
      <c r="G197" s="26">
        <v>0</v>
      </c>
      <c r="H197" s="6">
        <v>0</v>
      </c>
      <c r="I197" s="25">
        <f t="shared" si="9"/>
        <v>301588.67000000027</v>
      </c>
      <c r="J197" s="26">
        <v>116.49</v>
      </c>
      <c r="K197" s="6">
        <v>0</v>
      </c>
      <c r="L197" s="25">
        <f t="shared" si="10"/>
        <v>-239.7</v>
      </c>
    </row>
    <row r="198" spans="1:12">
      <c r="A198" s="8">
        <v>42180</v>
      </c>
      <c r="B198" s="7" t="s">
        <v>116</v>
      </c>
      <c r="C198" s="7" t="s">
        <v>47</v>
      </c>
      <c r="D198" s="45" t="s">
        <v>419</v>
      </c>
      <c r="E198" s="45" t="s">
        <v>373</v>
      </c>
      <c r="F198" s="46" t="s">
        <v>420</v>
      </c>
      <c r="G198" s="26">
        <v>0</v>
      </c>
      <c r="H198" s="6">
        <v>0</v>
      </c>
      <c r="I198" s="25">
        <f t="shared" si="9"/>
        <v>301588.67000000027</v>
      </c>
      <c r="J198" s="26">
        <v>52.21</v>
      </c>
      <c r="K198" s="6">
        <v>0</v>
      </c>
      <c r="L198" s="25">
        <f t="shared" si="10"/>
        <v>-291.90999999999997</v>
      </c>
    </row>
    <row r="199" spans="1:12">
      <c r="A199" s="8">
        <v>42180</v>
      </c>
      <c r="B199" s="7" t="s">
        <v>209</v>
      </c>
      <c r="C199" s="7" t="s">
        <v>47</v>
      </c>
      <c r="D199" s="45" t="s">
        <v>410</v>
      </c>
      <c r="E199" s="45" t="s">
        <v>411</v>
      </c>
      <c r="F199" s="46" t="s">
        <v>412</v>
      </c>
      <c r="G199" s="26">
        <v>0</v>
      </c>
      <c r="H199" s="6">
        <v>0</v>
      </c>
      <c r="I199" s="25">
        <f t="shared" si="9"/>
        <v>301588.67000000027</v>
      </c>
      <c r="J199" s="26">
        <v>1891.6</v>
      </c>
      <c r="K199" s="6">
        <v>0</v>
      </c>
      <c r="L199" s="25">
        <f t="shared" si="10"/>
        <v>-2183.5099999999998</v>
      </c>
    </row>
    <row r="200" spans="1:12">
      <c r="A200" s="8">
        <v>42181</v>
      </c>
      <c r="B200" s="7" t="s">
        <v>396</v>
      </c>
      <c r="C200" s="7" t="s">
        <v>39</v>
      </c>
      <c r="D200" s="7" t="s">
        <v>44</v>
      </c>
      <c r="E200" s="7" t="s">
        <v>45</v>
      </c>
      <c r="F200" s="9" t="s">
        <v>42</v>
      </c>
      <c r="G200" s="26">
        <v>123.21</v>
      </c>
      <c r="H200" s="6">
        <v>0</v>
      </c>
      <c r="I200" s="25">
        <f t="shared" si="9"/>
        <v>301465.46000000025</v>
      </c>
      <c r="J200" s="26">
        <v>0</v>
      </c>
      <c r="K200" s="6">
        <v>123.21</v>
      </c>
      <c r="L200" s="25">
        <f t="shared" si="10"/>
        <v>-2060.2999999999997</v>
      </c>
    </row>
    <row r="201" spans="1:12">
      <c r="A201" s="8">
        <v>42181</v>
      </c>
      <c r="B201" s="7" t="s">
        <v>400</v>
      </c>
      <c r="C201" s="7" t="s">
        <v>39</v>
      </c>
      <c r="D201" s="45" t="s">
        <v>422</v>
      </c>
      <c r="E201" s="45" t="s">
        <v>180</v>
      </c>
      <c r="F201" s="46" t="s">
        <v>423</v>
      </c>
      <c r="G201" s="26">
        <v>1100</v>
      </c>
      <c r="H201" s="6">
        <v>0</v>
      </c>
      <c r="I201" s="25">
        <f t="shared" si="9"/>
        <v>300365.46000000025</v>
      </c>
      <c r="J201" s="26">
        <v>0</v>
      </c>
      <c r="K201" s="6">
        <v>0</v>
      </c>
      <c r="L201" s="25">
        <f t="shared" si="10"/>
        <v>-2060.2999999999997</v>
      </c>
    </row>
    <row r="202" spans="1:12">
      <c r="A202" s="8">
        <v>42181</v>
      </c>
      <c r="B202" s="7" t="s">
        <v>94</v>
      </c>
      <c r="C202" s="7" t="s">
        <v>47</v>
      </c>
      <c r="D202" s="45" t="s">
        <v>95</v>
      </c>
      <c r="E202" s="45" t="s">
        <v>74</v>
      </c>
      <c r="F202" s="46" t="s">
        <v>42</v>
      </c>
      <c r="G202" s="26">
        <v>0</v>
      </c>
      <c r="H202" s="6">
        <v>0</v>
      </c>
      <c r="I202" s="25">
        <f t="shared" si="9"/>
        <v>300365.46000000025</v>
      </c>
      <c r="J202" s="26">
        <v>52.98</v>
      </c>
      <c r="K202" s="6">
        <v>0</v>
      </c>
      <c r="L202" s="25">
        <f t="shared" si="10"/>
        <v>-2113.2799999999997</v>
      </c>
    </row>
    <row r="203" spans="1:12">
      <c r="A203" s="8">
        <v>42181</v>
      </c>
      <c r="B203" s="7" t="s">
        <v>94</v>
      </c>
      <c r="C203" s="7" t="s">
        <v>47</v>
      </c>
      <c r="D203" s="45" t="s">
        <v>95</v>
      </c>
      <c r="E203" s="45" t="s">
        <v>74</v>
      </c>
      <c r="F203" s="46" t="s">
        <v>42</v>
      </c>
      <c r="G203" s="26">
        <v>0</v>
      </c>
      <c r="H203" s="6">
        <v>0</v>
      </c>
      <c r="I203" s="25">
        <f t="shared" si="9"/>
        <v>300365.46000000025</v>
      </c>
      <c r="J203" s="26">
        <v>64.39</v>
      </c>
      <c r="K203" s="6">
        <v>0</v>
      </c>
      <c r="L203" s="25">
        <f t="shared" si="10"/>
        <v>-2177.6699999999996</v>
      </c>
    </row>
    <row r="204" spans="1:12">
      <c r="A204" s="8">
        <v>42185</v>
      </c>
      <c r="B204" s="7" t="s">
        <v>54</v>
      </c>
      <c r="C204" s="7" t="s">
        <v>39</v>
      </c>
      <c r="D204" s="7" t="s">
        <v>55</v>
      </c>
      <c r="E204" s="7" t="s">
        <v>56</v>
      </c>
      <c r="F204" s="46" t="s">
        <v>415</v>
      </c>
      <c r="G204" s="26">
        <v>5012.93</v>
      </c>
      <c r="H204" s="6">
        <v>0</v>
      </c>
      <c r="I204" s="25">
        <f t="shared" si="9"/>
        <v>295352.53000000026</v>
      </c>
      <c r="J204" s="26">
        <v>0</v>
      </c>
      <c r="K204" s="6">
        <v>0</v>
      </c>
      <c r="L204" s="25">
        <f t="shared" si="10"/>
        <v>-2177.6699999999996</v>
      </c>
    </row>
    <row r="205" spans="1:12">
      <c r="A205" s="8">
        <v>42185</v>
      </c>
      <c r="B205" s="7" t="s">
        <v>16</v>
      </c>
      <c r="C205" s="7" t="s">
        <v>39</v>
      </c>
      <c r="D205" s="45" t="s">
        <v>87</v>
      </c>
      <c r="E205" s="45" t="s">
        <v>88</v>
      </c>
      <c r="F205" s="46" t="s">
        <v>42</v>
      </c>
      <c r="G205" s="26">
        <v>0</v>
      </c>
      <c r="H205" s="6">
        <v>335.24</v>
      </c>
      <c r="I205" s="25">
        <f>I204-G205+H205</f>
        <v>295687.77000000025</v>
      </c>
      <c r="J205" s="26">
        <v>0</v>
      </c>
      <c r="K205" s="6">
        <v>0</v>
      </c>
      <c r="L205" s="25">
        <f>L204-J205+K205</f>
        <v>-2177.6699999999996</v>
      </c>
    </row>
    <row r="206" spans="1:12">
      <c r="A206" s="8">
        <v>42187</v>
      </c>
      <c r="B206" s="7" t="s">
        <v>401</v>
      </c>
      <c r="C206" s="7" t="s">
        <v>39</v>
      </c>
      <c r="D206" s="7" t="s">
        <v>44</v>
      </c>
      <c r="E206" s="7" t="s">
        <v>45</v>
      </c>
      <c r="F206" s="9" t="s">
        <v>42</v>
      </c>
      <c r="G206" s="26">
        <v>2177.67</v>
      </c>
      <c r="H206" s="6">
        <v>0</v>
      </c>
      <c r="I206" s="25">
        <f t="shared" si="9"/>
        <v>293510.10000000027</v>
      </c>
      <c r="J206" s="26">
        <v>0</v>
      </c>
      <c r="K206" s="6">
        <v>2177.67</v>
      </c>
      <c r="L206" s="25">
        <f t="shared" si="10"/>
        <v>0</v>
      </c>
    </row>
    <row r="207" spans="1:12">
      <c r="A207" s="8">
        <v>42187</v>
      </c>
      <c r="B207" s="7" t="s">
        <v>46</v>
      </c>
      <c r="C207" s="7" t="s">
        <v>47</v>
      </c>
      <c r="D207" s="7" t="s">
        <v>48</v>
      </c>
      <c r="E207" s="7" t="s">
        <v>74</v>
      </c>
      <c r="F207" s="9" t="s">
        <v>42</v>
      </c>
      <c r="G207" s="26">
        <v>0</v>
      </c>
      <c r="H207" s="6">
        <v>0</v>
      </c>
      <c r="I207" s="25">
        <f t="shared" si="9"/>
        <v>293510.10000000027</v>
      </c>
      <c r="J207" s="26">
        <v>65</v>
      </c>
      <c r="K207" s="6">
        <v>0</v>
      </c>
      <c r="L207" s="25">
        <f t="shared" si="10"/>
        <v>-65</v>
      </c>
    </row>
    <row r="208" spans="1:12">
      <c r="A208" s="8">
        <v>42191</v>
      </c>
      <c r="B208" s="7" t="s">
        <v>402</v>
      </c>
      <c r="C208" s="7" t="s">
        <v>39</v>
      </c>
      <c r="D208" s="45" t="s">
        <v>197</v>
      </c>
      <c r="E208" s="45" t="s">
        <v>197</v>
      </c>
      <c r="F208" s="46" t="s">
        <v>421</v>
      </c>
      <c r="G208" s="26">
        <v>29.86</v>
      </c>
      <c r="H208" s="6">
        <v>0</v>
      </c>
      <c r="I208" s="25">
        <f t="shared" si="9"/>
        <v>293480.24000000028</v>
      </c>
      <c r="J208" s="26">
        <v>0</v>
      </c>
      <c r="K208" s="6">
        <v>0</v>
      </c>
      <c r="L208" s="25">
        <f t="shared" si="10"/>
        <v>-65</v>
      </c>
    </row>
    <row r="209" spans="1:12">
      <c r="A209" s="8">
        <v>42191</v>
      </c>
      <c r="B209" s="7" t="s">
        <v>403</v>
      </c>
      <c r="C209" s="7" t="s">
        <v>39</v>
      </c>
      <c r="D209" s="45" t="s">
        <v>197</v>
      </c>
      <c r="E209" s="45" t="s">
        <v>197</v>
      </c>
      <c r="F209" s="46" t="s">
        <v>409</v>
      </c>
      <c r="G209" s="26">
        <v>34.090000000000003</v>
      </c>
      <c r="H209" s="6">
        <v>0</v>
      </c>
      <c r="I209" s="25">
        <f t="shared" si="9"/>
        <v>293446.15000000026</v>
      </c>
      <c r="J209" s="26">
        <v>0</v>
      </c>
      <c r="K209" s="6">
        <v>0</v>
      </c>
      <c r="L209" s="25">
        <f t="shared" si="10"/>
        <v>-65</v>
      </c>
    </row>
    <row r="210" spans="1:12">
      <c r="A210" s="8">
        <v>42191</v>
      </c>
      <c r="B210" s="7" t="s">
        <v>49</v>
      </c>
      <c r="C210" s="7" t="s">
        <v>47</v>
      </c>
      <c r="D210" s="45" t="s">
        <v>50</v>
      </c>
      <c r="E210" s="45" t="s">
        <v>74</v>
      </c>
      <c r="F210" s="46" t="s">
        <v>42</v>
      </c>
      <c r="G210" s="26">
        <v>0</v>
      </c>
      <c r="H210" s="6">
        <v>0</v>
      </c>
      <c r="I210" s="25">
        <f t="shared" si="9"/>
        <v>293446.15000000026</v>
      </c>
      <c r="J210" s="26">
        <v>35.06</v>
      </c>
      <c r="K210" s="6">
        <v>0</v>
      </c>
      <c r="L210" s="25">
        <f t="shared" si="10"/>
        <v>-100.06</v>
      </c>
    </row>
    <row r="211" spans="1:12">
      <c r="A211" s="8">
        <v>42193</v>
      </c>
      <c r="B211" s="7" t="s">
        <v>404</v>
      </c>
      <c r="C211" s="7" t="s">
        <v>39</v>
      </c>
      <c r="D211" s="45" t="s">
        <v>407</v>
      </c>
      <c r="E211" s="45" t="s">
        <v>180</v>
      </c>
      <c r="F211" s="46" t="s">
        <v>408</v>
      </c>
      <c r="G211" s="26">
        <v>1500</v>
      </c>
      <c r="H211" s="6">
        <v>0</v>
      </c>
      <c r="I211" s="25">
        <f t="shared" si="9"/>
        <v>291946.15000000026</v>
      </c>
      <c r="J211" s="26">
        <v>0</v>
      </c>
      <c r="K211" s="6">
        <v>0</v>
      </c>
      <c r="L211" s="25">
        <f t="shared" si="10"/>
        <v>-100.06</v>
      </c>
    </row>
    <row r="212" spans="1:12">
      <c r="A212" s="8">
        <v>42195</v>
      </c>
      <c r="B212" s="7" t="s">
        <v>51</v>
      </c>
      <c r="C212" s="7" t="s">
        <v>39</v>
      </c>
      <c r="D212" s="7" t="s">
        <v>52</v>
      </c>
      <c r="E212" s="7" t="s">
        <v>53</v>
      </c>
      <c r="F212" s="9" t="s">
        <v>42</v>
      </c>
      <c r="G212" s="26">
        <v>53.05</v>
      </c>
      <c r="H212" s="6">
        <v>0</v>
      </c>
      <c r="I212" s="25">
        <f t="shared" si="9"/>
        <v>291893.10000000027</v>
      </c>
      <c r="J212" s="26">
        <v>0</v>
      </c>
      <c r="K212" s="6">
        <v>0</v>
      </c>
      <c r="L212" s="25">
        <f t="shared" si="10"/>
        <v>-100.06</v>
      </c>
    </row>
    <row r="213" spans="1:12">
      <c r="A213" s="8">
        <v>42198</v>
      </c>
      <c r="B213" s="7" t="s">
        <v>405</v>
      </c>
      <c r="C213" s="7" t="s">
        <v>39</v>
      </c>
      <c r="D213" s="45" t="s">
        <v>228</v>
      </c>
      <c r="E213" s="45" t="s">
        <v>229</v>
      </c>
      <c r="F213" s="46" t="s">
        <v>416</v>
      </c>
      <c r="G213" s="26">
        <v>710</v>
      </c>
      <c r="H213" s="6">
        <v>0</v>
      </c>
      <c r="I213" s="25">
        <f t="shared" si="9"/>
        <v>291183.10000000027</v>
      </c>
      <c r="J213" s="26">
        <v>0</v>
      </c>
      <c r="K213" s="6">
        <v>0</v>
      </c>
      <c r="L213" s="25">
        <f t="shared" si="10"/>
        <v>-100.06</v>
      </c>
    </row>
    <row r="214" spans="1:12">
      <c r="A214" s="8">
        <v>42199</v>
      </c>
      <c r="B214" s="7" t="s">
        <v>406</v>
      </c>
      <c r="C214" s="7" t="s">
        <v>39</v>
      </c>
      <c r="D214" s="7" t="s">
        <v>44</v>
      </c>
      <c r="E214" s="7" t="s">
        <v>45</v>
      </c>
      <c r="F214" s="9" t="s">
        <v>42</v>
      </c>
      <c r="G214" s="26">
        <v>100.06</v>
      </c>
      <c r="H214" s="6">
        <v>0</v>
      </c>
      <c r="I214" s="25">
        <f t="shared" si="9"/>
        <v>291083.04000000027</v>
      </c>
      <c r="J214" s="26">
        <v>0</v>
      </c>
      <c r="K214" s="6">
        <v>100.06</v>
      </c>
      <c r="L214" s="25">
        <f t="shared" si="10"/>
        <v>0</v>
      </c>
    </row>
    <row r="215" spans="1:12">
      <c r="A215" s="8">
        <v>42199</v>
      </c>
      <c r="B215" s="7" t="s">
        <v>432</v>
      </c>
      <c r="C215" s="7" t="s">
        <v>39</v>
      </c>
      <c r="D215" s="45" t="s">
        <v>433</v>
      </c>
      <c r="E215" s="45" t="s">
        <v>315</v>
      </c>
      <c r="F215" s="46" t="s">
        <v>434</v>
      </c>
      <c r="G215" s="26">
        <v>20</v>
      </c>
      <c r="H215" s="6">
        <v>0</v>
      </c>
      <c r="I215" s="25">
        <f t="shared" si="9"/>
        <v>291063.04000000027</v>
      </c>
      <c r="J215" s="26">
        <v>0</v>
      </c>
      <c r="K215" s="6">
        <v>0</v>
      </c>
      <c r="L215" s="25">
        <f t="shared" si="10"/>
        <v>0</v>
      </c>
    </row>
    <row r="216" spans="1:12">
      <c r="A216" s="8">
        <v>42201</v>
      </c>
      <c r="B216" s="7" t="s">
        <v>54</v>
      </c>
      <c r="C216" s="7" t="s">
        <v>39</v>
      </c>
      <c r="D216" s="7" t="s">
        <v>55</v>
      </c>
      <c r="E216" s="7" t="s">
        <v>56</v>
      </c>
      <c r="F216" s="46" t="s">
        <v>470</v>
      </c>
      <c r="G216" s="26">
        <v>5320.88</v>
      </c>
      <c r="H216" s="6">
        <v>0</v>
      </c>
      <c r="I216" s="25">
        <f t="shared" si="9"/>
        <v>285742.16000000027</v>
      </c>
      <c r="J216" s="26">
        <v>0</v>
      </c>
      <c r="K216" s="6">
        <v>0</v>
      </c>
      <c r="L216" s="25">
        <f t="shared" si="10"/>
        <v>0</v>
      </c>
    </row>
    <row r="217" spans="1:12">
      <c r="A217" s="8">
        <v>42201</v>
      </c>
      <c r="B217" s="7" t="s">
        <v>54</v>
      </c>
      <c r="C217" s="7" t="s">
        <v>39</v>
      </c>
      <c r="D217" s="7" t="s">
        <v>108</v>
      </c>
      <c r="E217" s="7" t="s">
        <v>33</v>
      </c>
      <c r="F217" s="46" t="s">
        <v>470</v>
      </c>
      <c r="G217" s="26">
        <v>324.8</v>
      </c>
      <c r="I217" s="25">
        <f t="shared" si="9"/>
        <v>285417.36000000028</v>
      </c>
      <c r="L217" s="25">
        <f t="shared" si="10"/>
        <v>0</v>
      </c>
    </row>
    <row r="218" spans="1:12">
      <c r="A218" s="8">
        <v>42201</v>
      </c>
      <c r="B218" s="7" t="s">
        <v>435</v>
      </c>
      <c r="C218" s="7" t="s">
        <v>47</v>
      </c>
      <c r="D218" s="7" t="s">
        <v>436</v>
      </c>
      <c r="E218" s="7" t="s">
        <v>75</v>
      </c>
      <c r="F218" s="46" t="s">
        <v>437</v>
      </c>
      <c r="G218" s="26">
        <v>0</v>
      </c>
      <c r="H218" s="6">
        <v>0</v>
      </c>
      <c r="I218" s="25">
        <f t="shared" si="9"/>
        <v>285417.36000000028</v>
      </c>
      <c r="J218" s="26">
        <v>113.24</v>
      </c>
      <c r="K218" s="6">
        <v>0</v>
      </c>
      <c r="L218" s="25">
        <f t="shared" si="10"/>
        <v>-113.24</v>
      </c>
    </row>
    <row r="219" spans="1:12">
      <c r="A219" s="8">
        <v>42205</v>
      </c>
      <c r="B219" s="7" t="s">
        <v>57</v>
      </c>
      <c r="C219" s="7" t="s">
        <v>39</v>
      </c>
      <c r="D219" s="7" t="s">
        <v>55</v>
      </c>
      <c r="E219" s="7" t="s">
        <v>56</v>
      </c>
      <c r="F219" s="46" t="s">
        <v>471</v>
      </c>
      <c r="G219" s="26">
        <v>57.49</v>
      </c>
      <c r="H219" s="6">
        <v>0</v>
      </c>
      <c r="I219" s="25">
        <f t="shared" si="9"/>
        <v>285359.87000000029</v>
      </c>
      <c r="J219" s="26">
        <v>0</v>
      </c>
      <c r="K219" s="6">
        <v>0</v>
      </c>
      <c r="L219" s="25">
        <f t="shared" si="10"/>
        <v>-113.24</v>
      </c>
    </row>
    <row r="220" spans="1:12">
      <c r="A220" s="8">
        <v>42206</v>
      </c>
      <c r="B220" s="7" t="s">
        <v>438</v>
      </c>
      <c r="C220" s="7" t="s">
        <v>39</v>
      </c>
      <c r="D220" s="7" t="s">
        <v>44</v>
      </c>
      <c r="E220" s="7" t="s">
        <v>45</v>
      </c>
      <c r="F220" s="9" t="s">
        <v>42</v>
      </c>
      <c r="G220" s="26">
        <v>113.24</v>
      </c>
      <c r="H220" s="6">
        <v>0</v>
      </c>
      <c r="I220" s="25">
        <f t="shared" si="9"/>
        <v>285246.6300000003</v>
      </c>
      <c r="J220" s="26">
        <v>0</v>
      </c>
      <c r="K220" s="6">
        <v>113.24</v>
      </c>
      <c r="L220" s="25">
        <f t="shared" si="10"/>
        <v>0</v>
      </c>
    </row>
    <row r="221" spans="1:12">
      <c r="A221" s="8">
        <v>42206</v>
      </c>
      <c r="B221" s="7" t="s">
        <v>62</v>
      </c>
      <c r="C221" s="7" t="s">
        <v>47</v>
      </c>
      <c r="D221" s="45" t="s">
        <v>63</v>
      </c>
      <c r="E221" s="45" t="s">
        <v>150</v>
      </c>
      <c r="F221" s="46" t="s">
        <v>464</v>
      </c>
      <c r="G221" s="26">
        <v>0</v>
      </c>
      <c r="H221" s="6">
        <v>0</v>
      </c>
      <c r="I221" s="25">
        <f t="shared" si="9"/>
        <v>285246.6300000003</v>
      </c>
      <c r="J221" s="26">
        <v>140.33000000000001</v>
      </c>
      <c r="K221" s="6">
        <v>0</v>
      </c>
      <c r="L221" s="25">
        <f t="shared" si="10"/>
        <v>-140.33000000000001</v>
      </c>
    </row>
    <row r="222" spans="1:12">
      <c r="A222" s="8">
        <v>42207</v>
      </c>
      <c r="B222" s="7" t="s">
        <v>62</v>
      </c>
      <c r="C222" s="7" t="s">
        <v>47</v>
      </c>
      <c r="D222" s="45" t="s">
        <v>467</v>
      </c>
      <c r="E222" s="45" t="s">
        <v>79</v>
      </c>
      <c r="F222" s="46" t="s">
        <v>468</v>
      </c>
      <c r="G222" s="26">
        <v>0</v>
      </c>
      <c r="H222" s="6">
        <v>0</v>
      </c>
      <c r="I222" s="25">
        <f t="shared" si="9"/>
        <v>285246.6300000003</v>
      </c>
      <c r="J222" s="26">
        <v>98.79</v>
      </c>
      <c r="K222" s="6">
        <v>0</v>
      </c>
      <c r="L222" s="25">
        <f t="shared" si="10"/>
        <v>-239.12</v>
      </c>
    </row>
    <row r="223" spans="1:12">
      <c r="A223" s="8">
        <v>42207</v>
      </c>
      <c r="B223" s="7" t="s">
        <v>439</v>
      </c>
      <c r="C223" s="7" t="s">
        <v>39</v>
      </c>
      <c r="D223" s="45" t="s">
        <v>501</v>
      </c>
      <c r="E223" s="45" t="s">
        <v>373</v>
      </c>
      <c r="F223" s="46" t="s">
        <v>502</v>
      </c>
      <c r="G223" s="26">
        <v>28.86</v>
      </c>
      <c r="H223" s="6">
        <v>0</v>
      </c>
      <c r="I223" s="25">
        <f t="shared" si="9"/>
        <v>285217.77000000031</v>
      </c>
      <c r="J223" s="26">
        <v>0</v>
      </c>
      <c r="K223" s="6">
        <v>0</v>
      </c>
      <c r="L223" s="25">
        <f t="shared" si="10"/>
        <v>-239.12</v>
      </c>
    </row>
    <row r="224" spans="1:12">
      <c r="A224" s="8">
        <v>42207</v>
      </c>
      <c r="B224" s="7" t="s">
        <v>440</v>
      </c>
      <c r="C224" s="7" t="s">
        <v>39</v>
      </c>
      <c r="D224" s="45" t="s">
        <v>455</v>
      </c>
      <c r="E224" s="45" t="s">
        <v>456</v>
      </c>
      <c r="F224" s="46" t="s">
        <v>457</v>
      </c>
      <c r="G224" s="26">
        <v>135</v>
      </c>
      <c r="H224" s="6">
        <v>0</v>
      </c>
      <c r="I224" s="25">
        <f t="shared" si="9"/>
        <v>285082.77000000031</v>
      </c>
      <c r="J224" s="26">
        <v>0</v>
      </c>
      <c r="K224" s="6">
        <v>0</v>
      </c>
      <c r="L224" s="25">
        <f t="shared" si="10"/>
        <v>-239.12</v>
      </c>
    </row>
    <row r="225" spans="1:12">
      <c r="A225" s="8">
        <v>42209</v>
      </c>
      <c r="B225" s="7" t="s">
        <v>441</v>
      </c>
      <c r="C225" s="7" t="s">
        <v>39</v>
      </c>
      <c r="D225" s="45" t="s">
        <v>495</v>
      </c>
      <c r="E225" s="45" t="s">
        <v>180</v>
      </c>
      <c r="F225" s="46" t="s">
        <v>496</v>
      </c>
      <c r="G225" s="26">
        <v>175</v>
      </c>
      <c r="H225" s="6">
        <v>0</v>
      </c>
      <c r="I225" s="25">
        <f t="shared" si="9"/>
        <v>284907.77000000031</v>
      </c>
      <c r="J225" s="26">
        <v>0</v>
      </c>
      <c r="K225" s="6">
        <v>0</v>
      </c>
      <c r="L225" s="25">
        <f t="shared" si="10"/>
        <v>-239.12</v>
      </c>
    </row>
    <row r="226" spans="1:12">
      <c r="A226" s="8">
        <v>42212</v>
      </c>
      <c r="B226" s="7" t="s">
        <v>285</v>
      </c>
      <c r="C226" s="7" t="s">
        <v>47</v>
      </c>
      <c r="D226" s="45" t="s">
        <v>95</v>
      </c>
      <c r="E226" s="45" t="s">
        <v>74</v>
      </c>
      <c r="F226" s="46" t="s">
        <v>691</v>
      </c>
      <c r="G226" s="26">
        <v>0</v>
      </c>
      <c r="H226" s="6">
        <v>0</v>
      </c>
      <c r="I226" s="25">
        <f t="shared" si="9"/>
        <v>284907.77000000031</v>
      </c>
      <c r="J226" s="26">
        <v>98.19</v>
      </c>
      <c r="K226" s="6">
        <v>0</v>
      </c>
      <c r="L226" s="25">
        <f t="shared" si="10"/>
        <v>-337.31</v>
      </c>
    </row>
    <row r="227" spans="1:12">
      <c r="A227" s="8">
        <v>42212</v>
      </c>
      <c r="B227" s="7" t="s">
        <v>94</v>
      </c>
      <c r="C227" s="7" t="s">
        <v>47</v>
      </c>
      <c r="D227" s="45" t="s">
        <v>95</v>
      </c>
      <c r="E227" s="45" t="s">
        <v>74</v>
      </c>
      <c r="F227" s="46" t="s">
        <v>42</v>
      </c>
      <c r="G227" s="26">
        <v>0</v>
      </c>
      <c r="H227" s="6">
        <v>0</v>
      </c>
      <c r="I227" s="25">
        <f t="shared" si="9"/>
        <v>284907.77000000031</v>
      </c>
      <c r="J227" s="26">
        <v>52.98</v>
      </c>
      <c r="K227" s="6">
        <v>0</v>
      </c>
      <c r="L227" s="25">
        <f t="shared" si="10"/>
        <v>-390.29</v>
      </c>
    </row>
    <row r="228" spans="1:12">
      <c r="A228" s="8">
        <v>42212</v>
      </c>
      <c r="B228" s="7" t="s">
        <v>94</v>
      </c>
      <c r="C228" s="7" t="s">
        <v>47</v>
      </c>
      <c r="D228" s="45" t="s">
        <v>95</v>
      </c>
      <c r="E228" s="45" t="s">
        <v>74</v>
      </c>
      <c r="F228" s="46" t="s">
        <v>42</v>
      </c>
      <c r="G228" s="26">
        <v>0</v>
      </c>
      <c r="H228" s="6">
        <v>0</v>
      </c>
      <c r="I228" s="25">
        <f t="shared" si="9"/>
        <v>284907.77000000031</v>
      </c>
      <c r="J228" s="26">
        <v>64.39</v>
      </c>
      <c r="K228" s="6">
        <v>0</v>
      </c>
      <c r="L228" s="25">
        <f t="shared" si="10"/>
        <v>-454.68</v>
      </c>
    </row>
    <row r="229" spans="1:12">
      <c r="A229" s="8">
        <v>42214</v>
      </c>
      <c r="B229" s="7" t="s">
        <v>442</v>
      </c>
      <c r="C229" s="7" t="s">
        <v>39</v>
      </c>
      <c r="D229" s="45" t="s">
        <v>228</v>
      </c>
      <c r="E229" s="45" t="s">
        <v>229</v>
      </c>
      <c r="F229" s="46" t="s">
        <v>498</v>
      </c>
      <c r="G229" s="26">
        <v>360</v>
      </c>
      <c r="H229" s="6">
        <v>0</v>
      </c>
      <c r="I229" s="25">
        <f t="shared" si="9"/>
        <v>284547.77000000031</v>
      </c>
      <c r="J229" s="26">
        <v>0</v>
      </c>
      <c r="K229" s="6">
        <v>0</v>
      </c>
      <c r="L229" s="25">
        <f t="shared" si="10"/>
        <v>-454.68</v>
      </c>
    </row>
    <row r="230" spans="1:12">
      <c r="A230" s="8">
        <v>42214</v>
      </c>
      <c r="B230" s="7" t="s">
        <v>443</v>
      </c>
      <c r="C230" s="7" t="s">
        <v>39</v>
      </c>
      <c r="D230" s="45" t="s">
        <v>197</v>
      </c>
      <c r="E230" s="45" t="s">
        <v>197</v>
      </c>
      <c r="F230" s="46" t="s">
        <v>454</v>
      </c>
      <c r="G230" s="26">
        <v>10.71</v>
      </c>
      <c r="H230" s="6">
        <v>0</v>
      </c>
      <c r="I230" s="25">
        <f t="shared" si="9"/>
        <v>284537.06000000029</v>
      </c>
      <c r="J230" s="26">
        <v>0</v>
      </c>
      <c r="K230" s="6">
        <v>0</v>
      </c>
      <c r="L230" s="25">
        <f t="shared" si="10"/>
        <v>-454.68</v>
      </c>
    </row>
    <row r="231" spans="1:12">
      <c r="A231" s="8">
        <v>42214</v>
      </c>
      <c r="B231" s="7" t="s">
        <v>444</v>
      </c>
      <c r="C231" s="7" t="s">
        <v>39</v>
      </c>
      <c r="D231" s="45" t="s">
        <v>197</v>
      </c>
      <c r="E231" s="45" t="s">
        <v>197</v>
      </c>
      <c r="F231" s="46" t="s">
        <v>458</v>
      </c>
      <c r="G231" s="26">
        <v>34.869999999999997</v>
      </c>
      <c r="H231" s="6">
        <v>0</v>
      </c>
      <c r="I231" s="25">
        <f t="shared" si="9"/>
        <v>284502.19000000029</v>
      </c>
      <c r="J231" s="26">
        <v>0</v>
      </c>
      <c r="K231" s="6">
        <v>0</v>
      </c>
      <c r="L231" s="25">
        <f t="shared" si="10"/>
        <v>-454.68</v>
      </c>
    </row>
    <row r="232" spans="1:12">
      <c r="A232" s="8">
        <v>42215</v>
      </c>
      <c r="B232" s="7" t="s">
        <v>38</v>
      </c>
      <c r="C232" s="7" t="s">
        <v>39</v>
      </c>
      <c r="D232" s="7" t="s">
        <v>40</v>
      </c>
      <c r="E232" s="7" t="s">
        <v>41</v>
      </c>
      <c r="F232" s="9" t="s">
        <v>42</v>
      </c>
      <c r="G232" s="26">
        <v>0</v>
      </c>
      <c r="H232" s="6">
        <v>5578.38</v>
      </c>
      <c r="I232" s="25">
        <f t="shared" si="9"/>
        <v>290080.5700000003</v>
      </c>
      <c r="J232" s="26">
        <v>0</v>
      </c>
      <c r="K232" s="6">
        <v>0</v>
      </c>
      <c r="L232" s="25">
        <f t="shared" si="10"/>
        <v>-454.68</v>
      </c>
    </row>
    <row r="233" spans="1:12">
      <c r="A233" s="8">
        <v>42215</v>
      </c>
      <c r="B233" s="7" t="s">
        <v>54</v>
      </c>
      <c r="C233" s="7" t="s">
        <v>39</v>
      </c>
      <c r="D233" s="7" t="s">
        <v>55</v>
      </c>
      <c r="E233" s="7" t="s">
        <v>56</v>
      </c>
      <c r="F233" s="46" t="s">
        <v>472</v>
      </c>
      <c r="G233" s="26">
        <v>5464.94</v>
      </c>
      <c r="H233" s="6">
        <v>0</v>
      </c>
      <c r="I233" s="25">
        <f t="shared" si="9"/>
        <v>284615.6300000003</v>
      </c>
      <c r="J233" s="26">
        <v>0</v>
      </c>
      <c r="K233" s="6">
        <v>0</v>
      </c>
      <c r="L233" s="25">
        <f t="shared" si="10"/>
        <v>-454.68</v>
      </c>
    </row>
    <row r="234" spans="1:12">
      <c r="A234" s="8">
        <v>42216</v>
      </c>
      <c r="B234" s="7" t="s">
        <v>16</v>
      </c>
      <c r="C234" s="7" t="s">
        <v>39</v>
      </c>
      <c r="D234" s="7" t="s">
        <v>87</v>
      </c>
      <c r="E234" s="7" t="s">
        <v>88</v>
      </c>
      <c r="F234" s="9" t="s">
        <v>42</v>
      </c>
      <c r="G234" s="26">
        <v>0</v>
      </c>
      <c r="H234" s="6">
        <v>313.47000000000003</v>
      </c>
      <c r="I234" s="25">
        <f t="shared" si="9"/>
        <v>284929.10000000027</v>
      </c>
      <c r="J234" s="26">
        <v>0</v>
      </c>
      <c r="K234" s="6">
        <v>0</v>
      </c>
      <c r="L234" s="25">
        <f t="shared" si="10"/>
        <v>-454.68</v>
      </c>
    </row>
    <row r="235" spans="1:12">
      <c r="A235" s="8">
        <v>42219</v>
      </c>
      <c r="B235" s="7" t="s">
        <v>46</v>
      </c>
      <c r="C235" s="7" t="s">
        <v>47</v>
      </c>
      <c r="D235" s="7" t="s">
        <v>48</v>
      </c>
      <c r="E235" s="7" t="s">
        <v>74</v>
      </c>
      <c r="F235" s="9" t="s">
        <v>42</v>
      </c>
      <c r="G235" s="26">
        <v>0</v>
      </c>
      <c r="H235" s="6">
        <v>0</v>
      </c>
      <c r="I235" s="25">
        <f t="shared" si="9"/>
        <v>284929.10000000027</v>
      </c>
      <c r="J235" s="26">
        <v>65</v>
      </c>
      <c r="K235" s="6">
        <v>0</v>
      </c>
      <c r="L235" s="25">
        <f t="shared" si="10"/>
        <v>-519.68000000000006</v>
      </c>
    </row>
    <row r="236" spans="1:12">
      <c r="A236" s="8">
        <v>42219</v>
      </c>
      <c r="B236" s="7" t="s">
        <v>445</v>
      </c>
      <c r="C236" s="7" t="s">
        <v>39</v>
      </c>
      <c r="D236" s="45" t="s">
        <v>499</v>
      </c>
      <c r="E236" s="45" t="s">
        <v>373</v>
      </c>
      <c r="F236" s="46" t="s">
        <v>500</v>
      </c>
      <c r="G236" s="26">
        <v>9.08</v>
      </c>
      <c r="H236" s="6">
        <v>0</v>
      </c>
      <c r="I236" s="25">
        <f t="shared" si="9"/>
        <v>284920.02000000025</v>
      </c>
      <c r="J236" s="26">
        <v>0</v>
      </c>
      <c r="K236" s="6">
        <v>0</v>
      </c>
      <c r="L236" s="25">
        <f t="shared" si="10"/>
        <v>-519.68000000000006</v>
      </c>
    </row>
    <row r="237" spans="1:12">
      <c r="A237" s="8">
        <v>42219</v>
      </c>
      <c r="B237" s="7" t="s">
        <v>446</v>
      </c>
      <c r="C237" s="7" t="s">
        <v>39</v>
      </c>
      <c r="D237" s="45" t="s">
        <v>465</v>
      </c>
      <c r="E237" s="45" t="s">
        <v>373</v>
      </c>
      <c r="F237" s="46" t="s">
        <v>466</v>
      </c>
      <c r="G237" s="26">
        <v>9.9499999999999993</v>
      </c>
      <c r="H237" s="6">
        <v>0</v>
      </c>
      <c r="I237" s="25">
        <f t="shared" si="9"/>
        <v>284910.07000000024</v>
      </c>
      <c r="J237" s="26">
        <v>0</v>
      </c>
      <c r="K237" s="6">
        <v>0</v>
      </c>
      <c r="L237" s="25">
        <f t="shared" si="10"/>
        <v>-519.68000000000006</v>
      </c>
    </row>
    <row r="238" spans="1:12">
      <c r="A238" s="8">
        <v>42219</v>
      </c>
      <c r="B238" s="7" t="s">
        <v>57</v>
      </c>
      <c r="C238" s="7" t="s">
        <v>39</v>
      </c>
      <c r="D238" s="45" t="s">
        <v>55</v>
      </c>
      <c r="E238" s="45" t="s">
        <v>56</v>
      </c>
      <c r="F238" s="46" t="s">
        <v>473</v>
      </c>
      <c r="G238" s="26">
        <v>57.49</v>
      </c>
      <c r="H238" s="6">
        <v>0</v>
      </c>
      <c r="I238" s="25">
        <f t="shared" si="9"/>
        <v>284852.58000000025</v>
      </c>
      <c r="J238" s="26">
        <v>0</v>
      </c>
      <c r="K238" s="6">
        <v>0</v>
      </c>
      <c r="L238" s="25">
        <f t="shared" si="10"/>
        <v>-519.68000000000006</v>
      </c>
    </row>
    <row r="239" spans="1:12">
      <c r="A239" s="8">
        <v>42219</v>
      </c>
      <c r="B239" s="7" t="s">
        <v>447</v>
      </c>
      <c r="C239" s="7" t="s">
        <v>39</v>
      </c>
      <c r="D239" s="45" t="s">
        <v>452</v>
      </c>
      <c r="E239" s="45" t="s">
        <v>127</v>
      </c>
      <c r="F239" s="46" t="s">
        <v>453</v>
      </c>
      <c r="G239" s="26">
        <v>178.21</v>
      </c>
      <c r="H239" s="6">
        <v>0</v>
      </c>
      <c r="I239" s="25">
        <f t="shared" si="9"/>
        <v>284674.37000000023</v>
      </c>
      <c r="J239" s="26">
        <v>0</v>
      </c>
      <c r="K239" s="6">
        <v>0</v>
      </c>
      <c r="L239" s="25">
        <f t="shared" si="10"/>
        <v>-519.68000000000006</v>
      </c>
    </row>
    <row r="240" spans="1:12">
      <c r="A240" s="8">
        <v>42220</v>
      </c>
      <c r="B240" s="7" t="s">
        <v>62</v>
      </c>
      <c r="C240" s="7" t="s">
        <v>47</v>
      </c>
      <c r="D240" s="45" t="s">
        <v>462</v>
      </c>
      <c r="E240" s="45" t="s">
        <v>106</v>
      </c>
      <c r="F240" s="46" t="s">
        <v>463</v>
      </c>
      <c r="G240" s="26">
        <v>0</v>
      </c>
      <c r="H240" s="6">
        <v>0</v>
      </c>
      <c r="I240" s="25">
        <f t="shared" si="9"/>
        <v>284674.37000000023</v>
      </c>
      <c r="J240" s="26">
        <v>62.04</v>
      </c>
      <c r="K240" s="6">
        <v>0</v>
      </c>
      <c r="L240" s="25">
        <f t="shared" si="10"/>
        <v>-581.72</v>
      </c>
    </row>
    <row r="241" spans="1:12">
      <c r="A241" s="8">
        <v>42222</v>
      </c>
      <c r="B241" s="7" t="s">
        <v>49</v>
      </c>
      <c r="C241" s="7" t="s">
        <v>47</v>
      </c>
      <c r="D241" s="45" t="s">
        <v>50</v>
      </c>
      <c r="E241" s="45" t="s">
        <v>74</v>
      </c>
      <c r="F241" s="46" t="s">
        <v>42</v>
      </c>
      <c r="G241" s="26">
        <v>0</v>
      </c>
      <c r="H241" s="6">
        <v>0</v>
      </c>
      <c r="I241" s="25">
        <f t="shared" si="9"/>
        <v>284674.37000000023</v>
      </c>
      <c r="J241" s="26">
        <v>36.53</v>
      </c>
      <c r="K241" s="6">
        <v>0</v>
      </c>
      <c r="L241" s="25">
        <f t="shared" si="10"/>
        <v>-618.25</v>
      </c>
    </row>
    <row r="242" spans="1:12">
      <c r="A242" s="8">
        <v>42223</v>
      </c>
      <c r="B242" s="7" t="s">
        <v>448</v>
      </c>
      <c r="C242" s="7" t="s">
        <v>39</v>
      </c>
      <c r="D242" s="7" t="s">
        <v>314</v>
      </c>
      <c r="E242" s="7" t="s">
        <v>315</v>
      </c>
      <c r="F242" s="46" t="s">
        <v>497</v>
      </c>
      <c r="G242" s="26">
        <v>120</v>
      </c>
      <c r="H242" s="6">
        <v>0</v>
      </c>
      <c r="I242" s="25">
        <f t="shared" si="9"/>
        <v>284554.37000000023</v>
      </c>
      <c r="J242" s="26">
        <v>0</v>
      </c>
      <c r="K242" s="6">
        <v>0</v>
      </c>
      <c r="L242" s="25">
        <f t="shared" si="10"/>
        <v>-618.25</v>
      </c>
    </row>
    <row r="243" spans="1:12">
      <c r="A243" s="8">
        <v>42225</v>
      </c>
      <c r="B243" s="7" t="s">
        <v>450</v>
      </c>
      <c r="C243" s="7" t="s">
        <v>47</v>
      </c>
      <c r="D243" s="45" t="s">
        <v>482</v>
      </c>
      <c r="E243" s="45" t="s">
        <v>103</v>
      </c>
      <c r="F243" s="46" t="s">
        <v>459</v>
      </c>
      <c r="G243" s="26">
        <v>0</v>
      </c>
      <c r="H243" s="6">
        <v>0</v>
      </c>
      <c r="I243" s="25">
        <f t="shared" si="9"/>
        <v>284554.37000000023</v>
      </c>
      <c r="J243" s="26">
        <v>671.45</v>
      </c>
      <c r="K243" s="6">
        <v>0</v>
      </c>
      <c r="L243" s="25">
        <f t="shared" si="10"/>
        <v>-1289.7</v>
      </c>
    </row>
    <row r="244" spans="1:12">
      <c r="A244" s="8">
        <v>42225</v>
      </c>
      <c r="B244" s="7" t="s">
        <v>451</v>
      </c>
      <c r="C244" s="7" t="s">
        <v>47</v>
      </c>
      <c r="D244" s="45" t="s">
        <v>481</v>
      </c>
      <c r="E244" s="45" t="s">
        <v>103</v>
      </c>
      <c r="F244" s="46" t="s">
        <v>493</v>
      </c>
      <c r="G244" s="26">
        <v>0</v>
      </c>
      <c r="H244" s="6">
        <v>0</v>
      </c>
      <c r="I244" s="25">
        <f t="shared" si="9"/>
        <v>284554.37000000023</v>
      </c>
      <c r="J244" s="26">
        <v>50</v>
      </c>
      <c r="K244" s="6">
        <v>0</v>
      </c>
      <c r="L244" s="25">
        <f t="shared" si="10"/>
        <v>-1339.7</v>
      </c>
    </row>
    <row r="245" spans="1:12">
      <c r="A245" s="8">
        <v>42225</v>
      </c>
      <c r="B245" s="7" t="s">
        <v>483</v>
      </c>
      <c r="C245" s="7" t="s">
        <v>47</v>
      </c>
      <c r="D245" s="45" t="s">
        <v>513</v>
      </c>
      <c r="E245" s="45" t="s">
        <v>12</v>
      </c>
      <c r="F245" s="46" t="s">
        <v>512</v>
      </c>
      <c r="G245" s="26">
        <v>0</v>
      </c>
      <c r="H245" s="6">
        <v>0</v>
      </c>
      <c r="I245" s="25">
        <f t="shared" si="9"/>
        <v>284554.37000000023</v>
      </c>
      <c r="J245" s="26">
        <v>242.49</v>
      </c>
      <c r="K245" s="6">
        <v>0</v>
      </c>
      <c r="L245" s="25">
        <f t="shared" si="10"/>
        <v>-1582.19</v>
      </c>
    </row>
    <row r="246" spans="1:12">
      <c r="A246" s="8">
        <v>42226</v>
      </c>
      <c r="B246" s="7" t="s">
        <v>51</v>
      </c>
      <c r="C246" s="7" t="s">
        <v>39</v>
      </c>
      <c r="D246" s="7" t="s">
        <v>52</v>
      </c>
      <c r="E246" s="7" t="s">
        <v>53</v>
      </c>
      <c r="F246" s="9" t="s">
        <v>42</v>
      </c>
      <c r="G246" s="26">
        <v>53.05</v>
      </c>
      <c r="H246" s="6">
        <v>0</v>
      </c>
      <c r="I246" s="25">
        <f t="shared" si="9"/>
        <v>284501.32000000024</v>
      </c>
      <c r="J246" s="26">
        <v>0</v>
      </c>
      <c r="K246" s="6">
        <v>0</v>
      </c>
      <c r="L246" s="25">
        <f t="shared" si="10"/>
        <v>-1582.19</v>
      </c>
    </row>
    <row r="247" spans="1:12">
      <c r="A247" s="8">
        <v>42226</v>
      </c>
      <c r="B247" s="7" t="s">
        <v>484</v>
      </c>
      <c r="C247" s="7" t="s">
        <v>47</v>
      </c>
      <c r="D247" s="45" t="s">
        <v>481</v>
      </c>
      <c r="E247" s="45" t="s">
        <v>103</v>
      </c>
      <c r="F247" s="46" t="s">
        <v>494</v>
      </c>
      <c r="G247" s="26">
        <v>0</v>
      </c>
      <c r="H247" s="6">
        <v>0</v>
      </c>
      <c r="I247" s="25">
        <f t="shared" si="9"/>
        <v>284501.32000000024</v>
      </c>
      <c r="J247" s="26">
        <v>50</v>
      </c>
      <c r="K247" s="6">
        <v>0</v>
      </c>
      <c r="L247" s="25">
        <f t="shared" si="10"/>
        <v>-1632.19</v>
      </c>
    </row>
    <row r="248" spans="1:12">
      <c r="A248" s="8">
        <v>42227</v>
      </c>
      <c r="B248" s="7" t="s">
        <v>449</v>
      </c>
      <c r="C248" s="7" t="s">
        <v>39</v>
      </c>
      <c r="D248" s="7" t="s">
        <v>44</v>
      </c>
      <c r="E248" s="7" t="s">
        <v>45</v>
      </c>
      <c r="F248" s="9" t="s">
        <v>42</v>
      </c>
      <c r="G248" s="26">
        <v>1339.7</v>
      </c>
      <c r="H248" s="6">
        <v>0</v>
      </c>
      <c r="I248" s="25">
        <f t="shared" si="9"/>
        <v>283161.62000000023</v>
      </c>
      <c r="J248" s="26">
        <v>0</v>
      </c>
      <c r="K248" s="6">
        <v>1339.7</v>
      </c>
      <c r="L248" s="25">
        <f t="shared" si="10"/>
        <v>-292.49</v>
      </c>
    </row>
    <row r="249" spans="1:12">
      <c r="A249" s="8">
        <v>42228</v>
      </c>
      <c r="B249" s="7" t="s">
        <v>54</v>
      </c>
      <c r="C249" s="7" t="s">
        <v>39</v>
      </c>
      <c r="D249" s="45" t="s">
        <v>55</v>
      </c>
      <c r="E249" s="45" t="s">
        <v>56</v>
      </c>
      <c r="F249" s="46" t="s">
        <v>577</v>
      </c>
      <c r="G249" s="26">
        <v>4642.46</v>
      </c>
      <c r="I249" s="25">
        <f t="shared" si="9"/>
        <v>278519.16000000021</v>
      </c>
      <c r="J249" s="26">
        <v>0</v>
      </c>
      <c r="K249" s="6">
        <v>0</v>
      </c>
      <c r="L249" s="25">
        <f t="shared" si="10"/>
        <v>-292.49</v>
      </c>
    </row>
    <row r="250" spans="1:12">
      <c r="A250" s="8">
        <v>42228</v>
      </c>
      <c r="B250" s="7" t="s">
        <v>474</v>
      </c>
      <c r="C250" s="7" t="s">
        <v>39</v>
      </c>
      <c r="D250" s="45" t="s">
        <v>228</v>
      </c>
      <c r="E250" s="45" t="s">
        <v>229</v>
      </c>
      <c r="F250" s="46" t="s">
        <v>514</v>
      </c>
      <c r="G250" s="26">
        <v>130</v>
      </c>
      <c r="H250" s="6">
        <v>0</v>
      </c>
      <c r="I250" s="25">
        <f t="shared" si="9"/>
        <v>278389.16000000021</v>
      </c>
      <c r="J250" s="26">
        <v>0</v>
      </c>
      <c r="K250" s="6">
        <v>0</v>
      </c>
      <c r="L250" s="25">
        <f t="shared" si="10"/>
        <v>-292.49</v>
      </c>
    </row>
    <row r="251" spans="1:12">
      <c r="A251" s="8">
        <v>42234</v>
      </c>
      <c r="B251" s="7" t="s">
        <v>62</v>
      </c>
      <c r="C251" s="7" t="s">
        <v>47</v>
      </c>
      <c r="D251" s="45" t="s">
        <v>63</v>
      </c>
      <c r="E251" s="45" t="s">
        <v>150</v>
      </c>
      <c r="F251" s="46" t="s">
        <v>506</v>
      </c>
      <c r="G251" s="26">
        <v>0</v>
      </c>
      <c r="H251" s="6">
        <v>0</v>
      </c>
      <c r="I251" s="25">
        <f t="shared" si="9"/>
        <v>278389.16000000021</v>
      </c>
      <c r="J251" s="26">
        <v>109.98</v>
      </c>
      <c r="K251" s="6">
        <v>0</v>
      </c>
      <c r="L251" s="25">
        <f t="shared" ref="L251:L314" si="11">L250-J251+K251</f>
        <v>-402.47</v>
      </c>
    </row>
    <row r="252" spans="1:12">
      <c r="A252" s="8">
        <v>42235</v>
      </c>
      <c r="B252" s="7" t="s">
        <v>475</v>
      </c>
      <c r="C252" s="7" t="s">
        <v>39</v>
      </c>
      <c r="D252" s="45" t="s">
        <v>455</v>
      </c>
      <c r="E252" s="45" t="s">
        <v>456</v>
      </c>
      <c r="F252" s="46" t="s">
        <v>485</v>
      </c>
      <c r="G252" s="26">
        <v>45</v>
      </c>
      <c r="H252" s="6">
        <v>0</v>
      </c>
      <c r="I252" s="25">
        <f t="shared" si="9"/>
        <v>278344.16000000021</v>
      </c>
      <c r="J252" s="26">
        <v>0</v>
      </c>
      <c r="K252" s="6">
        <v>0</v>
      </c>
      <c r="L252" s="25">
        <f t="shared" si="11"/>
        <v>-402.47</v>
      </c>
    </row>
    <row r="253" spans="1:12">
      <c r="A253" s="8">
        <v>42235</v>
      </c>
      <c r="B253" s="7" t="s">
        <v>476</v>
      </c>
      <c r="C253" s="7" t="s">
        <v>39</v>
      </c>
      <c r="D253" s="45" t="s">
        <v>376</v>
      </c>
      <c r="E253" s="45" t="s">
        <v>193</v>
      </c>
      <c r="F253" s="46" t="s">
        <v>488</v>
      </c>
      <c r="G253" s="26">
        <v>100</v>
      </c>
      <c r="H253" s="6">
        <v>0</v>
      </c>
      <c r="I253" s="25">
        <f t="shared" si="9"/>
        <v>278244.16000000021</v>
      </c>
      <c r="J253" s="26">
        <v>0</v>
      </c>
      <c r="K253" s="6">
        <v>0</v>
      </c>
      <c r="L253" s="25">
        <f t="shared" si="11"/>
        <v>-402.47</v>
      </c>
    </row>
    <row r="254" spans="1:12">
      <c r="A254" s="8">
        <v>42235</v>
      </c>
      <c r="B254" s="7" t="s">
        <v>477</v>
      </c>
      <c r="C254" s="7" t="s">
        <v>39</v>
      </c>
      <c r="D254" s="45" t="s">
        <v>487</v>
      </c>
      <c r="E254" s="45" t="s">
        <v>193</v>
      </c>
      <c r="F254" s="46" t="s">
        <v>486</v>
      </c>
      <c r="G254" s="26">
        <v>120</v>
      </c>
      <c r="H254" s="6">
        <v>0</v>
      </c>
      <c r="I254" s="25">
        <f t="shared" ref="I254:I317" si="12">I253-G254+H254</f>
        <v>278124.16000000021</v>
      </c>
      <c r="J254" s="26">
        <v>0</v>
      </c>
      <c r="K254" s="6">
        <v>0</v>
      </c>
      <c r="L254" s="25">
        <f t="shared" si="11"/>
        <v>-402.47</v>
      </c>
    </row>
    <row r="255" spans="1:12">
      <c r="A255" s="8">
        <v>42235</v>
      </c>
      <c r="B255" s="7" t="s">
        <v>478</v>
      </c>
      <c r="C255" s="7" t="s">
        <v>39</v>
      </c>
      <c r="D255" s="45" t="s">
        <v>490</v>
      </c>
      <c r="E255" s="45" t="s">
        <v>492</v>
      </c>
      <c r="F255" s="46" t="s">
        <v>491</v>
      </c>
      <c r="G255" s="26">
        <v>600</v>
      </c>
      <c r="H255" s="6">
        <v>0</v>
      </c>
      <c r="I255" s="25">
        <f t="shared" si="12"/>
        <v>277524.16000000021</v>
      </c>
      <c r="J255" s="26">
        <v>0</v>
      </c>
      <c r="K255" s="6">
        <v>0</v>
      </c>
      <c r="L255" s="25">
        <f t="shared" si="11"/>
        <v>-402.47</v>
      </c>
    </row>
    <row r="256" spans="1:12">
      <c r="A256" s="8">
        <v>42235</v>
      </c>
      <c r="B256" s="7" t="s">
        <v>62</v>
      </c>
      <c r="C256" s="7" t="s">
        <v>47</v>
      </c>
      <c r="D256" s="45" t="s">
        <v>503</v>
      </c>
      <c r="E256" s="45" t="s">
        <v>504</v>
      </c>
      <c r="F256" s="46" t="s">
        <v>505</v>
      </c>
      <c r="G256" s="26">
        <v>0</v>
      </c>
      <c r="H256" s="6">
        <v>0</v>
      </c>
      <c r="I256" s="25">
        <f t="shared" si="12"/>
        <v>277524.16000000021</v>
      </c>
      <c r="J256" s="26">
        <v>47.92</v>
      </c>
      <c r="K256" s="6">
        <v>0</v>
      </c>
      <c r="L256" s="25">
        <f t="shared" si="11"/>
        <v>-450.39000000000004</v>
      </c>
    </row>
    <row r="257" spans="1:12">
      <c r="A257" s="8">
        <v>42236</v>
      </c>
      <c r="B257" s="7" t="s">
        <v>479</v>
      </c>
      <c r="C257" s="7" t="s">
        <v>39</v>
      </c>
      <c r="D257" s="45" t="s">
        <v>375</v>
      </c>
      <c r="E257" s="45" t="s">
        <v>193</v>
      </c>
      <c r="F257" s="46" t="s">
        <v>489</v>
      </c>
      <c r="G257" s="26">
        <v>140</v>
      </c>
      <c r="H257" s="6">
        <v>0</v>
      </c>
      <c r="I257" s="25">
        <f t="shared" si="12"/>
        <v>277384.16000000021</v>
      </c>
      <c r="J257" s="26">
        <v>0</v>
      </c>
      <c r="K257" s="6">
        <v>0</v>
      </c>
      <c r="L257" s="25">
        <f t="shared" si="11"/>
        <v>-450.39000000000004</v>
      </c>
    </row>
    <row r="258" spans="1:12">
      <c r="A258" s="8">
        <v>42241</v>
      </c>
      <c r="B258" s="7" t="s">
        <v>480</v>
      </c>
      <c r="C258" s="7" t="s">
        <v>39</v>
      </c>
      <c r="D258" s="7" t="s">
        <v>44</v>
      </c>
      <c r="E258" s="7" t="s">
        <v>45</v>
      </c>
      <c r="F258" s="9" t="s">
        <v>42</v>
      </c>
      <c r="G258" s="26">
        <v>450.39</v>
      </c>
      <c r="H258" s="6">
        <v>0</v>
      </c>
      <c r="I258" s="25">
        <f t="shared" si="12"/>
        <v>276933.77000000019</v>
      </c>
      <c r="J258" s="26">
        <v>0</v>
      </c>
      <c r="K258" s="6">
        <v>450.39</v>
      </c>
      <c r="L258" s="25">
        <f t="shared" si="11"/>
        <v>0</v>
      </c>
    </row>
    <row r="259" spans="1:12">
      <c r="A259" s="8">
        <v>42241</v>
      </c>
      <c r="B259" s="7" t="s">
        <v>507</v>
      </c>
      <c r="C259" s="7" t="s">
        <v>39</v>
      </c>
      <c r="D259" s="45" t="s">
        <v>299</v>
      </c>
      <c r="E259" s="45" t="s">
        <v>193</v>
      </c>
      <c r="F259" s="46" t="s">
        <v>515</v>
      </c>
      <c r="G259" s="26">
        <v>40</v>
      </c>
      <c r="H259" s="6">
        <v>0</v>
      </c>
      <c r="I259" s="25">
        <f t="shared" si="12"/>
        <v>276893.77000000019</v>
      </c>
      <c r="J259" s="26">
        <v>0</v>
      </c>
      <c r="K259" s="6">
        <v>0</v>
      </c>
      <c r="L259" s="25">
        <f t="shared" si="11"/>
        <v>0</v>
      </c>
    </row>
    <row r="260" spans="1:12">
      <c r="A260" s="8">
        <v>42241</v>
      </c>
      <c r="B260" s="7" t="s">
        <v>508</v>
      </c>
      <c r="C260" s="7" t="s">
        <v>39</v>
      </c>
      <c r="D260" s="45" t="s">
        <v>228</v>
      </c>
      <c r="E260" s="45" t="s">
        <v>229</v>
      </c>
      <c r="F260" s="46" t="s">
        <v>516</v>
      </c>
      <c r="G260" s="26">
        <v>680</v>
      </c>
      <c r="H260" s="6">
        <v>0</v>
      </c>
      <c r="I260" s="25">
        <f t="shared" si="12"/>
        <v>276213.77000000019</v>
      </c>
      <c r="J260" s="26">
        <v>0</v>
      </c>
      <c r="K260" s="6">
        <v>0</v>
      </c>
      <c r="L260" s="25">
        <f t="shared" si="11"/>
        <v>0</v>
      </c>
    </row>
    <row r="261" spans="1:12">
      <c r="A261" s="8">
        <v>42241</v>
      </c>
      <c r="B261" s="7" t="s">
        <v>285</v>
      </c>
      <c r="C261" s="7" t="s">
        <v>47</v>
      </c>
      <c r="D261" s="45" t="s">
        <v>95</v>
      </c>
      <c r="E261" s="45" t="s">
        <v>74</v>
      </c>
      <c r="F261" s="46" t="s">
        <v>692</v>
      </c>
      <c r="G261" s="26">
        <v>0</v>
      </c>
      <c r="H261" s="6">
        <v>0</v>
      </c>
      <c r="I261" s="25">
        <f t="shared" si="12"/>
        <v>276213.77000000019</v>
      </c>
      <c r="J261" s="26">
        <v>98.19</v>
      </c>
      <c r="K261" s="6">
        <v>0</v>
      </c>
      <c r="L261" s="25">
        <f t="shared" si="11"/>
        <v>-98.19</v>
      </c>
    </row>
    <row r="262" spans="1:12">
      <c r="A262" s="8">
        <v>42242</v>
      </c>
      <c r="B262" s="7" t="s">
        <v>94</v>
      </c>
      <c r="C262" s="7" t="s">
        <v>47</v>
      </c>
      <c r="D262" s="45" t="s">
        <v>95</v>
      </c>
      <c r="E262" s="45" t="s">
        <v>74</v>
      </c>
      <c r="F262" s="46" t="s">
        <v>42</v>
      </c>
      <c r="G262" s="26">
        <v>0</v>
      </c>
      <c r="H262" s="6">
        <v>0</v>
      </c>
      <c r="I262" s="25">
        <f t="shared" si="12"/>
        <v>276213.77000000019</v>
      </c>
      <c r="J262" s="26">
        <v>68.95</v>
      </c>
      <c r="K262" s="6">
        <v>0</v>
      </c>
      <c r="L262" s="25">
        <f t="shared" si="11"/>
        <v>-167.14</v>
      </c>
    </row>
    <row r="263" spans="1:12">
      <c r="A263" s="8">
        <v>42242</v>
      </c>
      <c r="B263" s="7" t="s">
        <v>94</v>
      </c>
      <c r="C263" s="7" t="s">
        <v>47</v>
      </c>
      <c r="D263" s="45" t="s">
        <v>95</v>
      </c>
      <c r="E263" s="45" t="s">
        <v>74</v>
      </c>
      <c r="F263" s="46" t="s">
        <v>42</v>
      </c>
      <c r="G263" s="26">
        <v>0</v>
      </c>
      <c r="H263" s="6">
        <v>0</v>
      </c>
      <c r="I263" s="25">
        <f t="shared" si="12"/>
        <v>276213.77000000019</v>
      </c>
      <c r="J263" s="26">
        <v>64.39</v>
      </c>
      <c r="K263" s="6">
        <v>0</v>
      </c>
      <c r="L263" s="25">
        <f t="shared" si="11"/>
        <v>-231.52999999999997</v>
      </c>
    </row>
    <row r="264" spans="1:12">
      <c r="A264" s="8">
        <v>42242</v>
      </c>
      <c r="B264" s="7" t="s">
        <v>38</v>
      </c>
      <c r="C264" s="7" t="s">
        <v>39</v>
      </c>
      <c r="D264" s="7" t="s">
        <v>40</v>
      </c>
      <c r="E264" s="7" t="s">
        <v>41</v>
      </c>
      <c r="F264" s="46" t="s">
        <v>42</v>
      </c>
      <c r="G264" s="26">
        <v>0</v>
      </c>
      <c r="H264" s="6">
        <v>5547.22</v>
      </c>
      <c r="I264" s="25">
        <f t="shared" si="12"/>
        <v>281760.99000000017</v>
      </c>
      <c r="J264" s="26">
        <v>0</v>
      </c>
      <c r="K264" s="6">
        <v>0</v>
      </c>
      <c r="L264" s="25">
        <f t="shared" si="11"/>
        <v>-231.52999999999997</v>
      </c>
    </row>
    <row r="265" spans="1:12">
      <c r="A265" s="8">
        <v>42242</v>
      </c>
      <c r="B265" s="7" t="s">
        <v>54</v>
      </c>
      <c r="C265" s="7" t="s">
        <v>39</v>
      </c>
      <c r="D265" s="7" t="s">
        <v>55</v>
      </c>
      <c r="E265" s="7" t="s">
        <v>56</v>
      </c>
      <c r="F265" s="46" t="s">
        <v>578</v>
      </c>
      <c r="G265" s="26">
        <v>4851.3900000000003</v>
      </c>
      <c r="H265" s="6">
        <v>0</v>
      </c>
      <c r="I265" s="25">
        <f t="shared" si="12"/>
        <v>276909.60000000015</v>
      </c>
      <c r="J265" s="26">
        <v>0</v>
      </c>
      <c r="K265" s="6">
        <v>0</v>
      </c>
      <c r="L265" s="25">
        <f t="shared" si="11"/>
        <v>-231.52999999999997</v>
      </c>
    </row>
    <row r="266" spans="1:12">
      <c r="A266" s="8">
        <v>42242</v>
      </c>
      <c r="B266" s="7" t="s">
        <v>509</v>
      </c>
      <c r="C266" s="7" t="s">
        <v>39</v>
      </c>
      <c r="D266" s="45" t="s">
        <v>228</v>
      </c>
      <c r="E266" s="45" t="s">
        <v>229</v>
      </c>
      <c r="F266" s="46" t="s">
        <v>517</v>
      </c>
      <c r="G266" s="26">
        <v>240</v>
      </c>
      <c r="H266" s="6">
        <v>0</v>
      </c>
      <c r="I266" s="25">
        <f t="shared" si="12"/>
        <v>276669.60000000015</v>
      </c>
      <c r="J266" s="26">
        <v>0</v>
      </c>
      <c r="K266" s="6">
        <v>0</v>
      </c>
      <c r="L266" s="25">
        <f t="shared" si="11"/>
        <v>-231.52999999999997</v>
      </c>
    </row>
    <row r="267" spans="1:12">
      <c r="A267" s="8">
        <v>42243</v>
      </c>
      <c r="B267" s="7" t="s">
        <v>510</v>
      </c>
      <c r="C267" s="7" t="s">
        <v>39</v>
      </c>
      <c r="D267" s="45" t="s">
        <v>298</v>
      </c>
      <c r="E267" s="45" t="s">
        <v>193</v>
      </c>
      <c r="F267" s="46" t="s">
        <v>518</v>
      </c>
      <c r="G267" s="26">
        <v>220</v>
      </c>
      <c r="H267" s="6">
        <v>0</v>
      </c>
      <c r="I267" s="25">
        <f t="shared" si="12"/>
        <v>276449.60000000015</v>
      </c>
      <c r="J267" s="26">
        <v>0</v>
      </c>
      <c r="K267" s="6">
        <v>0</v>
      </c>
      <c r="L267" s="25">
        <f t="shared" si="11"/>
        <v>-231.52999999999997</v>
      </c>
    </row>
    <row r="268" spans="1:12">
      <c r="A268" s="8">
        <v>42247</v>
      </c>
      <c r="B268" s="7" t="s">
        <v>16</v>
      </c>
      <c r="C268" s="7" t="s">
        <v>39</v>
      </c>
      <c r="D268" s="7" t="s">
        <v>87</v>
      </c>
      <c r="E268" s="7" t="s">
        <v>88</v>
      </c>
      <c r="F268" s="9" t="s">
        <v>42</v>
      </c>
      <c r="G268" s="26">
        <v>0</v>
      </c>
      <c r="H268" s="6">
        <v>285.31</v>
      </c>
      <c r="I268" s="25">
        <f t="shared" si="12"/>
        <v>276734.91000000015</v>
      </c>
      <c r="J268" s="26">
        <v>0</v>
      </c>
      <c r="K268" s="6">
        <v>0</v>
      </c>
      <c r="L268" s="25">
        <f t="shared" si="11"/>
        <v>-231.52999999999997</v>
      </c>
    </row>
    <row r="269" spans="1:12">
      <c r="A269" s="8">
        <v>42249</v>
      </c>
      <c r="B269" s="7" t="s">
        <v>46</v>
      </c>
      <c r="C269" s="7" t="s">
        <v>47</v>
      </c>
      <c r="D269" s="7" t="s">
        <v>48</v>
      </c>
      <c r="E269" s="7" t="s">
        <v>74</v>
      </c>
      <c r="F269" s="9" t="s">
        <v>42</v>
      </c>
      <c r="G269" s="26">
        <v>0</v>
      </c>
      <c r="H269" s="6">
        <v>0</v>
      </c>
      <c r="I269" s="25">
        <f t="shared" si="12"/>
        <v>276734.91000000015</v>
      </c>
      <c r="J269" s="26">
        <v>65</v>
      </c>
      <c r="K269" s="6">
        <v>0</v>
      </c>
      <c r="L269" s="25">
        <f t="shared" si="11"/>
        <v>-296.52999999999997</v>
      </c>
    </row>
    <row r="270" spans="1:12">
      <c r="A270" s="8">
        <v>42249</v>
      </c>
      <c r="B270" s="7" t="s">
        <v>62</v>
      </c>
      <c r="C270" s="7" t="s">
        <v>47</v>
      </c>
      <c r="D270" s="45" t="s">
        <v>462</v>
      </c>
      <c r="E270" s="45" t="s">
        <v>106</v>
      </c>
      <c r="F270" s="46" t="s">
        <v>553</v>
      </c>
      <c r="G270" s="26">
        <v>0</v>
      </c>
      <c r="H270" s="6">
        <v>0</v>
      </c>
      <c r="I270" s="25">
        <f t="shared" si="12"/>
        <v>276734.91000000015</v>
      </c>
      <c r="J270" s="26">
        <v>61.69</v>
      </c>
      <c r="K270" s="6">
        <v>0</v>
      </c>
      <c r="L270" s="25">
        <f t="shared" si="11"/>
        <v>-358.21999999999997</v>
      </c>
    </row>
    <row r="271" spans="1:12">
      <c r="A271" s="8">
        <v>42253</v>
      </c>
      <c r="B271" s="7" t="s">
        <v>49</v>
      </c>
      <c r="C271" s="7" t="s">
        <v>47</v>
      </c>
      <c r="D271" s="45" t="s">
        <v>50</v>
      </c>
      <c r="E271" s="45" t="s">
        <v>74</v>
      </c>
      <c r="F271" s="46" t="s">
        <v>42</v>
      </c>
      <c r="G271" s="26">
        <v>0</v>
      </c>
      <c r="H271" s="6">
        <v>0</v>
      </c>
      <c r="I271" s="25">
        <f t="shared" si="12"/>
        <v>276734.91000000015</v>
      </c>
      <c r="J271" s="26">
        <v>36.79</v>
      </c>
      <c r="K271" s="6">
        <v>0</v>
      </c>
      <c r="L271" s="25">
        <f t="shared" si="11"/>
        <v>-395.01</v>
      </c>
    </row>
    <row r="272" spans="1:12">
      <c r="A272" s="8">
        <v>42255</v>
      </c>
      <c r="B272" s="7" t="s">
        <v>511</v>
      </c>
      <c r="C272" s="7" t="s">
        <v>39</v>
      </c>
      <c r="D272" s="7" t="s">
        <v>44</v>
      </c>
      <c r="E272" s="7" t="s">
        <v>45</v>
      </c>
      <c r="F272" s="9" t="s">
        <v>42</v>
      </c>
      <c r="G272" s="26">
        <v>395.01</v>
      </c>
      <c r="H272" s="6">
        <v>0</v>
      </c>
      <c r="I272" s="25">
        <f t="shared" si="12"/>
        <v>276339.90000000014</v>
      </c>
      <c r="J272" s="26">
        <v>0</v>
      </c>
      <c r="K272" s="6">
        <v>395.01</v>
      </c>
      <c r="L272" s="25">
        <f t="shared" si="11"/>
        <v>0</v>
      </c>
    </row>
    <row r="273" spans="1:12">
      <c r="A273" s="8">
        <v>42255</v>
      </c>
      <c r="B273" s="7" t="s">
        <v>116</v>
      </c>
      <c r="C273" s="7" t="s">
        <v>47</v>
      </c>
      <c r="D273" s="45" t="s">
        <v>436</v>
      </c>
      <c r="E273" s="45" t="s">
        <v>75</v>
      </c>
      <c r="F273" s="46" t="s">
        <v>527</v>
      </c>
      <c r="G273" s="26">
        <v>0</v>
      </c>
      <c r="H273" s="6">
        <v>0</v>
      </c>
      <c r="I273" s="25">
        <f t="shared" si="12"/>
        <v>276339.90000000014</v>
      </c>
      <c r="J273" s="26">
        <v>60.91</v>
      </c>
      <c r="K273" s="6">
        <v>0</v>
      </c>
      <c r="L273" s="25">
        <f t="shared" si="11"/>
        <v>-60.91</v>
      </c>
    </row>
    <row r="274" spans="1:12">
      <c r="A274" s="8">
        <v>42256</v>
      </c>
      <c r="B274" s="7" t="s">
        <v>519</v>
      </c>
      <c r="C274" s="7" t="s">
        <v>39</v>
      </c>
      <c r="D274" s="45" t="s">
        <v>212</v>
      </c>
      <c r="E274" s="45" t="s">
        <v>56</v>
      </c>
      <c r="F274" s="46" t="s">
        <v>528</v>
      </c>
      <c r="G274" s="26">
        <v>115.5</v>
      </c>
      <c r="H274" s="6">
        <v>0</v>
      </c>
      <c r="I274" s="25">
        <f t="shared" si="12"/>
        <v>276224.40000000014</v>
      </c>
      <c r="J274" s="26">
        <v>0</v>
      </c>
      <c r="K274" s="6">
        <v>0</v>
      </c>
      <c r="L274" s="25">
        <f t="shared" si="11"/>
        <v>-60.91</v>
      </c>
    </row>
    <row r="275" spans="1:12">
      <c r="A275" s="8">
        <v>42256</v>
      </c>
      <c r="B275" s="7" t="s">
        <v>54</v>
      </c>
      <c r="C275" s="7" t="s">
        <v>39</v>
      </c>
      <c r="D275" s="7" t="s">
        <v>55</v>
      </c>
      <c r="E275" s="7" t="s">
        <v>56</v>
      </c>
      <c r="F275" s="46" t="s">
        <v>579</v>
      </c>
      <c r="G275" s="26">
        <v>4688.88</v>
      </c>
      <c r="H275" s="6">
        <v>0</v>
      </c>
      <c r="I275" s="25">
        <f t="shared" si="12"/>
        <v>271535.52000000014</v>
      </c>
      <c r="J275" s="26">
        <v>0</v>
      </c>
      <c r="K275" s="6">
        <v>0</v>
      </c>
      <c r="L275" s="25">
        <f t="shared" si="11"/>
        <v>-60.91</v>
      </c>
    </row>
    <row r="276" spans="1:12">
      <c r="A276" s="8">
        <v>42256</v>
      </c>
      <c r="B276" s="7" t="s">
        <v>520</v>
      </c>
      <c r="C276" s="7" t="s">
        <v>39</v>
      </c>
      <c r="D276" s="45" t="s">
        <v>228</v>
      </c>
      <c r="E276" s="45" t="s">
        <v>229</v>
      </c>
      <c r="F276" s="46" t="s">
        <v>529</v>
      </c>
      <c r="G276" s="26">
        <v>130</v>
      </c>
      <c r="H276" s="6">
        <v>0</v>
      </c>
      <c r="I276" s="25">
        <f t="shared" si="12"/>
        <v>271405.52000000014</v>
      </c>
      <c r="J276" s="26">
        <v>0</v>
      </c>
      <c r="K276" s="6">
        <v>0</v>
      </c>
      <c r="L276" s="25">
        <f t="shared" si="11"/>
        <v>-60.91</v>
      </c>
    </row>
    <row r="277" spans="1:12">
      <c r="A277" s="8">
        <v>42257</v>
      </c>
      <c r="B277" s="7" t="s">
        <v>51</v>
      </c>
      <c r="C277" s="7" t="s">
        <v>39</v>
      </c>
      <c r="D277" s="7" t="s">
        <v>52</v>
      </c>
      <c r="E277" s="7" t="s">
        <v>53</v>
      </c>
      <c r="F277" s="9" t="s">
        <v>42</v>
      </c>
      <c r="G277" s="26">
        <v>55.04</v>
      </c>
      <c r="H277" s="6">
        <v>0</v>
      </c>
      <c r="I277" s="25">
        <f t="shared" si="12"/>
        <v>271350.48000000016</v>
      </c>
      <c r="J277" s="26">
        <v>0</v>
      </c>
      <c r="K277" s="6">
        <v>0</v>
      </c>
      <c r="L277" s="25">
        <f t="shared" si="11"/>
        <v>-60.91</v>
      </c>
    </row>
    <row r="278" spans="1:12">
      <c r="A278" s="8">
        <v>42257</v>
      </c>
      <c r="B278" s="7" t="s">
        <v>521</v>
      </c>
      <c r="C278" s="7" t="s">
        <v>39</v>
      </c>
      <c r="D278" s="45" t="s">
        <v>531</v>
      </c>
      <c r="E278" s="45" t="s">
        <v>373</v>
      </c>
      <c r="F278" s="46" t="s">
        <v>530</v>
      </c>
      <c r="G278" s="26">
        <v>56.02</v>
      </c>
      <c r="H278" s="6">
        <v>0</v>
      </c>
      <c r="I278" s="25">
        <f t="shared" si="12"/>
        <v>271294.46000000014</v>
      </c>
      <c r="J278" s="26">
        <v>0</v>
      </c>
      <c r="K278" s="6">
        <v>0</v>
      </c>
      <c r="L278" s="25">
        <f t="shared" si="11"/>
        <v>-60.91</v>
      </c>
    </row>
    <row r="279" spans="1:12">
      <c r="A279" s="8">
        <v>42261</v>
      </c>
      <c r="B279" s="7" t="s">
        <v>522</v>
      </c>
      <c r="C279" s="7" t="s">
        <v>39</v>
      </c>
      <c r="D279" s="45" t="s">
        <v>532</v>
      </c>
      <c r="E279" s="45" t="s">
        <v>127</v>
      </c>
      <c r="F279" s="46" t="s">
        <v>533</v>
      </c>
      <c r="G279" s="26">
        <v>1195.06</v>
      </c>
      <c r="H279" s="6">
        <v>0</v>
      </c>
      <c r="I279" s="25">
        <f t="shared" si="12"/>
        <v>270099.40000000014</v>
      </c>
      <c r="J279" s="26">
        <v>0</v>
      </c>
      <c r="K279" s="6">
        <v>0</v>
      </c>
      <c r="L279" s="25">
        <f t="shared" si="11"/>
        <v>-60.91</v>
      </c>
    </row>
    <row r="280" spans="1:12">
      <c r="A280" s="8">
        <v>42261</v>
      </c>
      <c r="B280" s="7" t="s">
        <v>523</v>
      </c>
      <c r="C280" s="7" t="s">
        <v>39</v>
      </c>
      <c r="D280" s="45" t="s">
        <v>228</v>
      </c>
      <c r="E280" s="45" t="s">
        <v>229</v>
      </c>
      <c r="F280" s="46" t="s">
        <v>534</v>
      </c>
      <c r="G280" s="26">
        <v>240</v>
      </c>
      <c r="H280" s="6">
        <v>0</v>
      </c>
      <c r="I280" s="25">
        <f t="shared" si="12"/>
        <v>269859.40000000014</v>
      </c>
      <c r="J280" s="26">
        <v>0</v>
      </c>
      <c r="K280" s="6">
        <v>0</v>
      </c>
      <c r="L280" s="25">
        <f t="shared" si="11"/>
        <v>-60.91</v>
      </c>
    </row>
    <row r="281" spans="1:12">
      <c r="A281" s="8">
        <v>42261</v>
      </c>
      <c r="B281" s="7" t="s">
        <v>524</v>
      </c>
      <c r="C281" s="7" t="s">
        <v>39</v>
      </c>
      <c r="D281" s="45" t="s">
        <v>547</v>
      </c>
      <c r="E281" s="45" t="s">
        <v>180</v>
      </c>
      <c r="F281" s="46" t="s">
        <v>546</v>
      </c>
      <c r="G281" s="26">
        <v>500</v>
      </c>
      <c r="H281" s="6">
        <v>0</v>
      </c>
      <c r="I281" s="25">
        <f t="shared" si="12"/>
        <v>269359.40000000014</v>
      </c>
      <c r="J281" s="26">
        <v>0</v>
      </c>
      <c r="K281" s="6">
        <v>0</v>
      </c>
      <c r="L281" s="25">
        <f t="shared" si="11"/>
        <v>-60.91</v>
      </c>
    </row>
    <row r="282" spans="1:12">
      <c r="A282" s="8">
        <v>42263</v>
      </c>
      <c r="B282" s="7" t="s">
        <v>62</v>
      </c>
      <c r="C282" s="7" t="s">
        <v>47</v>
      </c>
      <c r="D282" s="45" t="s">
        <v>462</v>
      </c>
      <c r="E282" s="45" t="s">
        <v>106</v>
      </c>
      <c r="F282" s="46" t="s">
        <v>526</v>
      </c>
      <c r="G282" s="26">
        <v>0</v>
      </c>
      <c r="H282" s="6">
        <v>0</v>
      </c>
      <c r="I282" s="25">
        <f t="shared" si="12"/>
        <v>269359.40000000014</v>
      </c>
      <c r="J282" s="26">
        <v>57.91</v>
      </c>
      <c r="K282" s="6">
        <v>0</v>
      </c>
      <c r="L282" s="25">
        <f t="shared" si="11"/>
        <v>-118.82</v>
      </c>
    </row>
    <row r="283" spans="1:12">
      <c r="A283" s="8">
        <v>42269</v>
      </c>
      <c r="B283" s="7" t="s">
        <v>525</v>
      </c>
      <c r="C283" s="7" t="s">
        <v>39</v>
      </c>
      <c r="D283" s="7" t="s">
        <v>44</v>
      </c>
      <c r="E283" s="7" t="s">
        <v>45</v>
      </c>
      <c r="F283" s="9" t="s">
        <v>42</v>
      </c>
      <c r="G283" s="26">
        <v>118.82</v>
      </c>
      <c r="H283" s="6">
        <v>0</v>
      </c>
      <c r="I283" s="25">
        <f t="shared" si="12"/>
        <v>269240.58000000013</v>
      </c>
      <c r="J283" s="26">
        <v>0</v>
      </c>
      <c r="K283" s="6">
        <v>118.82</v>
      </c>
      <c r="L283" s="25">
        <f t="shared" si="11"/>
        <v>0</v>
      </c>
    </row>
    <row r="284" spans="1:12">
      <c r="A284" s="8">
        <v>42269</v>
      </c>
      <c r="B284" s="7" t="s">
        <v>136</v>
      </c>
      <c r="C284" s="7" t="s">
        <v>47</v>
      </c>
      <c r="D284" s="45" t="s">
        <v>63</v>
      </c>
      <c r="E284" s="45" t="s">
        <v>150</v>
      </c>
      <c r="F284" s="46" t="s">
        <v>554</v>
      </c>
      <c r="G284" s="26">
        <v>0</v>
      </c>
      <c r="H284" s="6">
        <v>0</v>
      </c>
      <c r="I284" s="25">
        <f t="shared" si="12"/>
        <v>269240.58000000013</v>
      </c>
      <c r="J284" s="26">
        <v>221.06</v>
      </c>
      <c r="K284" s="6">
        <v>0</v>
      </c>
      <c r="L284" s="25">
        <f t="shared" si="11"/>
        <v>-221.06</v>
      </c>
    </row>
    <row r="285" spans="1:12">
      <c r="A285" s="108">
        <v>42270</v>
      </c>
      <c r="B285" s="107" t="s">
        <v>535</v>
      </c>
      <c r="C285" s="107" t="s">
        <v>39</v>
      </c>
      <c r="D285" s="106" t="s">
        <v>375</v>
      </c>
      <c r="E285" s="45" t="s">
        <v>193</v>
      </c>
      <c r="F285" s="105" t="s">
        <v>560</v>
      </c>
      <c r="G285" s="26">
        <v>40</v>
      </c>
      <c r="H285" s="6">
        <v>0</v>
      </c>
      <c r="I285" s="25">
        <f t="shared" si="12"/>
        <v>269200.58000000013</v>
      </c>
      <c r="J285" s="26">
        <v>0</v>
      </c>
      <c r="K285" s="6">
        <v>0</v>
      </c>
      <c r="L285" s="25">
        <f t="shared" si="11"/>
        <v>-221.06</v>
      </c>
    </row>
    <row r="286" spans="1:12">
      <c r="A286" s="108"/>
      <c r="B286" s="107"/>
      <c r="C286" s="107"/>
      <c r="D286" s="106"/>
      <c r="E286" s="45" t="s">
        <v>315</v>
      </c>
      <c r="F286" s="105"/>
      <c r="G286" s="26">
        <v>80</v>
      </c>
      <c r="H286" s="6">
        <v>0</v>
      </c>
      <c r="I286" s="25">
        <f t="shared" si="12"/>
        <v>269120.58000000013</v>
      </c>
      <c r="J286" s="26">
        <v>0</v>
      </c>
      <c r="K286" s="6">
        <v>0</v>
      </c>
      <c r="L286" s="25">
        <f t="shared" si="11"/>
        <v>-221.06</v>
      </c>
    </row>
    <row r="287" spans="1:12">
      <c r="A287" s="8">
        <v>42270</v>
      </c>
      <c r="B287" s="7" t="s">
        <v>54</v>
      </c>
      <c r="C287" s="7" t="s">
        <v>39</v>
      </c>
      <c r="D287" s="7" t="s">
        <v>55</v>
      </c>
      <c r="E287" s="7" t="s">
        <v>56</v>
      </c>
      <c r="F287" s="46" t="s">
        <v>580</v>
      </c>
      <c r="G287" s="26">
        <v>5129.96</v>
      </c>
      <c r="H287" s="6">
        <v>0</v>
      </c>
      <c r="I287" s="25">
        <f t="shared" si="12"/>
        <v>263990.62000000011</v>
      </c>
      <c r="J287" s="26">
        <v>0</v>
      </c>
      <c r="K287" s="6">
        <v>0</v>
      </c>
      <c r="L287" s="25">
        <f t="shared" si="11"/>
        <v>-221.06</v>
      </c>
    </row>
    <row r="288" spans="1:12">
      <c r="A288" s="8">
        <v>42270</v>
      </c>
      <c r="B288" s="7" t="s">
        <v>536</v>
      </c>
      <c r="C288" s="7" t="s">
        <v>39</v>
      </c>
      <c r="D288" s="45" t="s">
        <v>298</v>
      </c>
      <c r="E288" s="45" t="s">
        <v>193</v>
      </c>
      <c r="F288" s="46" t="s">
        <v>561</v>
      </c>
      <c r="G288" s="26">
        <v>90</v>
      </c>
      <c r="H288" s="6">
        <v>0</v>
      </c>
      <c r="I288" s="25">
        <f t="shared" si="12"/>
        <v>263900.62000000011</v>
      </c>
      <c r="J288" s="26">
        <v>0</v>
      </c>
      <c r="K288" s="6">
        <v>0</v>
      </c>
      <c r="L288" s="25">
        <f t="shared" si="11"/>
        <v>-221.06</v>
      </c>
    </row>
    <row r="289" spans="1:12">
      <c r="A289" s="8">
        <v>42271</v>
      </c>
      <c r="B289" s="7" t="s">
        <v>544</v>
      </c>
      <c r="C289" s="7" t="s">
        <v>47</v>
      </c>
      <c r="D289" s="45" t="s">
        <v>555</v>
      </c>
      <c r="E289" s="45" t="s">
        <v>103</v>
      </c>
      <c r="F289" s="46" t="s">
        <v>556</v>
      </c>
      <c r="G289" s="26">
        <v>0</v>
      </c>
      <c r="H289" s="6">
        <v>0</v>
      </c>
      <c r="I289" s="25">
        <f t="shared" si="12"/>
        <v>263900.62000000011</v>
      </c>
      <c r="J289" s="26">
        <v>47.83</v>
      </c>
      <c r="K289" s="6">
        <v>0</v>
      </c>
      <c r="L289" s="25">
        <f t="shared" si="11"/>
        <v>-268.89</v>
      </c>
    </row>
    <row r="290" spans="1:12" s="82" customFormat="1">
      <c r="A290" s="81">
        <v>42271</v>
      </c>
      <c r="B290" s="82" t="s">
        <v>545</v>
      </c>
      <c r="C290" s="82" t="s">
        <v>47</v>
      </c>
      <c r="D290" s="82" t="s">
        <v>552</v>
      </c>
      <c r="E290" s="82" t="s">
        <v>492</v>
      </c>
      <c r="F290" s="83" t="s">
        <v>551</v>
      </c>
      <c r="G290" s="84">
        <v>0</v>
      </c>
      <c r="H290" s="85">
        <v>0</v>
      </c>
      <c r="I290" s="25">
        <f t="shared" si="12"/>
        <v>263900.62000000011</v>
      </c>
      <c r="J290" s="84">
        <v>887.7</v>
      </c>
      <c r="K290" s="85">
        <v>0</v>
      </c>
      <c r="L290" s="25">
        <f t="shared" si="11"/>
        <v>-1156.5900000000001</v>
      </c>
    </row>
    <row r="291" spans="1:12" s="82" customFormat="1">
      <c r="A291" s="81">
        <v>42272</v>
      </c>
      <c r="B291" s="82" t="s">
        <v>38</v>
      </c>
      <c r="C291" s="82" t="s">
        <v>39</v>
      </c>
      <c r="D291" s="82" t="s">
        <v>40</v>
      </c>
      <c r="E291" s="82" t="s">
        <v>41</v>
      </c>
      <c r="F291" s="83" t="s">
        <v>42</v>
      </c>
      <c r="G291" s="84">
        <v>0</v>
      </c>
      <c r="H291" s="85">
        <v>7063.24</v>
      </c>
      <c r="I291" s="25">
        <f t="shared" si="12"/>
        <v>270963.8600000001</v>
      </c>
      <c r="J291" s="84">
        <v>0</v>
      </c>
      <c r="K291" s="85">
        <v>0</v>
      </c>
      <c r="L291" s="25">
        <f t="shared" si="11"/>
        <v>-1156.5900000000001</v>
      </c>
    </row>
    <row r="292" spans="1:12">
      <c r="A292" s="8">
        <v>42272</v>
      </c>
      <c r="B292" s="7" t="s">
        <v>537</v>
      </c>
      <c r="C292" s="7" t="s">
        <v>39</v>
      </c>
      <c r="D292" s="45" t="s">
        <v>299</v>
      </c>
      <c r="E292" s="45" t="s">
        <v>193</v>
      </c>
      <c r="F292" s="46" t="s">
        <v>562</v>
      </c>
      <c r="G292" s="26">
        <v>40</v>
      </c>
      <c r="H292" s="6">
        <v>0</v>
      </c>
      <c r="I292" s="25">
        <f t="shared" si="12"/>
        <v>270923.8600000001</v>
      </c>
      <c r="J292" s="26">
        <v>0</v>
      </c>
      <c r="K292" s="6">
        <v>0</v>
      </c>
      <c r="L292" s="25">
        <f t="shared" si="11"/>
        <v>-1156.5900000000001</v>
      </c>
    </row>
    <row r="293" spans="1:12">
      <c r="A293" s="8">
        <v>42272</v>
      </c>
      <c r="B293" s="7" t="s">
        <v>538</v>
      </c>
      <c r="C293" s="7" t="s">
        <v>39</v>
      </c>
      <c r="D293" s="45" t="s">
        <v>376</v>
      </c>
      <c r="E293" s="45" t="s">
        <v>193</v>
      </c>
      <c r="F293" s="46" t="s">
        <v>563</v>
      </c>
      <c r="G293" s="26">
        <v>60</v>
      </c>
      <c r="H293" s="6">
        <v>0</v>
      </c>
      <c r="I293" s="25">
        <f t="shared" si="12"/>
        <v>270863.8600000001</v>
      </c>
      <c r="J293" s="26">
        <v>0</v>
      </c>
      <c r="K293" s="6">
        <v>0</v>
      </c>
      <c r="L293" s="25">
        <f t="shared" si="11"/>
        <v>-1156.5900000000001</v>
      </c>
    </row>
    <row r="294" spans="1:12">
      <c r="A294" s="8">
        <v>42272</v>
      </c>
      <c r="B294" s="7" t="s">
        <v>285</v>
      </c>
      <c r="C294" s="7" t="s">
        <v>47</v>
      </c>
      <c r="D294" s="45" t="s">
        <v>95</v>
      </c>
      <c r="E294" s="45" t="s">
        <v>74</v>
      </c>
      <c r="F294" s="46" t="s">
        <v>693</v>
      </c>
      <c r="G294" s="26">
        <v>0</v>
      </c>
      <c r="H294" s="6">
        <v>0</v>
      </c>
      <c r="I294" s="25">
        <f t="shared" si="12"/>
        <v>270863.8600000001</v>
      </c>
      <c r="J294" s="26">
        <v>98.19</v>
      </c>
      <c r="K294" s="6">
        <v>0</v>
      </c>
      <c r="L294" s="25">
        <f t="shared" si="11"/>
        <v>-1254.7800000000002</v>
      </c>
    </row>
    <row r="295" spans="1:12">
      <c r="A295" s="8">
        <v>42275</v>
      </c>
      <c r="B295" s="7" t="s">
        <v>94</v>
      </c>
      <c r="C295" s="7" t="s">
        <v>47</v>
      </c>
      <c r="D295" s="45" t="s">
        <v>95</v>
      </c>
      <c r="E295" s="45" t="s">
        <v>74</v>
      </c>
      <c r="F295" s="46" t="s">
        <v>42</v>
      </c>
      <c r="G295" s="26">
        <v>0</v>
      </c>
      <c r="H295" s="6">
        <v>0</v>
      </c>
      <c r="I295" s="25">
        <f t="shared" si="12"/>
        <v>270863.8600000001</v>
      </c>
      <c r="J295" s="26">
        <v>52.98</v>
      </c>
      <c r="K295" s="6">
        <v>0</v>
      </c>
      <c r="L295" s="25">
        <f t="shared" si="11"/>
        <v>-1307.7600000000002</v>
      </c>
    </row>
    <row r="296" spans="1:12">
      <c r="A296" s="8">
        <v>42275</v>
      </c>
      <c r="B296" s="7" t="s">
        <v>94</v>
      </c>
      <c r="C296" s="7" t="s">
        <v>47</v>
      </c>
      <c r="D296" s="45" t="s">
        <v>95</v>
      </c>
      <c r="E296" s="45" t="s">
        <v>74</v>
      </c>
      <c r="F296" s="46" t="s">
        <v>42</v>
      </c>
      <c r="G296" s="26">
        <v>0</v>
      </c>
      <c r="H296" s="6">
        <v>0</v>
      </c>
      <c r="I296" s="25">
        <f t="shared" si="12"/>
        <v>270863.8600000001</v>
      </c>
      <c r="J296" s="26">
        <v>64.39</v>
      </c>
      <c r="K296" s="6">
        <v>0</v>
      </c>
      <c r="L296" s="25">
        <f t="shared" si="11"/>
        <v>-1372.1500000000003</v>
      </c>
    </row>
    <row r="297" spans="1:12">
      <c r="A297" s="8">
        <v>42276</v>
      </c>
      <c r="B297" s="7" t="s">
        <v>116</v>
      </c>
      <c r="C297" s="7" t="s">
        <v>47</v>
      </c>
      <c r="D297" s="45" t="s">
        <v>419</v>
      </c>
      <c r="E297" s="45" t="s">
        <v>373</v>
      </c>
      <c r="F297" s="46" t="s">
        <v>550</v>
      </c>
      <c r="G297" s="26">
        <v>0</v>
      </c>
      <c r="H297" s="6">
        <v>0</v>
      </c>
      <c r="I297" s="25">
        <f t="shared" si="12"/>
        <v>270863.8600000001</v>
      </c>
      <c r="J297" s="26">
        <v>20.21</v>
      </c>
      <c r="K297" s="6">
        <v>0</v>
      </c>
      <c r="L297" s="25">
        <f t="shared" si="11"/>
        <v>-1392.3600000000004</v>
      </c>
    </row>
    <row r="298" spans="1:12">
      <c r="A298" s="8">
        <v>42277</v>
      </c>
      <c r="B298" s="7" t="s">
        <v>16</v>
      </c>
      <c r="C298" s="7" t="s">
        <v>39</v>
      </c>
      <c r="D298" s="7" t="s">
        <v>87</v>
      </c>
      <c r="E298" s="7" t="s">
        <v>88</v>
      </c>
      <c r="F298" s="9" t="s">
        <v>42</v>
      </c>
      <c r="G298" s="26">
        <v>0</v>
      </c>
      <c r="H298" s="6">
        <v>267.85000000000002</v>
      </c>
      <c r="I298" s="25">
        <f t="shared" si="12"/>
        <v>271131.71000000008</v>
      </c>
      <c r="J298" s="26">
        <v>0</v>
      </c>
      <c r="K298" s="6">
        <v>0</v>
      </c>
      <c r="L298" s="25">
        <f t="shared" si="11"/>
        <v>-1392.3600000000004</v>
      </c>
    </row>
    <row r="299" spans="1:12">
      <c r="A299" s="8">
        <v>42277</v>
      </c>
      <c r="B299" s="7" t="s">
        <v>62</v>
      </c>
      <c r="C299" s="7" t="s">
        <v>47</v>
      </c>
      <c r="D299" s="45" t="s">
        <v>462</v>
      </c>
      <c r="E299" s="45" t="s">
        <v>106</v>
      </c>
      <c r="F299" s="46" t="s">
        <v>557</v>
      </c>
      <c r="G299" s="26">
        <v>0</v>
      </c>
      <c r="H299" s="6">
        <v>0</v>
      </c>
      <c r="I299" s="25">
        <f t="shared" si="12"/>
        <v>271131.71000000008</v>
      </c>
      <c r="J299" s="26">
        <v>63.05</v>
      </c>
      <c r="K299" s="6">
        <v>0</v>
      </c>
      <c r="L299" s="25">
        <f t="shared" si="11"/>
        <v>-1455.4100000000003</v>
      </c>
    </row>
    <row r="300" spans="1:12">
      <c r="A300" s="8">
        <v>42278</v>
      </c>
      <c r="B300" s="7" t="s">
        <v>539</v>
      </c>
      <c r="C300" s="7" t="s">
        <v>39</v>
      </c>
      <c r="D300" s="45" t="s">
        <v>197</v>
      </c>
      <c r="E300" s="45" t="s">
        <v>197</v>
      </c>
      <c r="F300" s="46" t="s">
        <v>549</v>
      </c>
      <c r="G300" s="26">
        <v>38.46</v>
      </c>
      <c r="H300" s="6">
        <v>0</v>
      </c>
      <c r="I300" s="25">
        <f t="shared" si="12"/>
        <v>271093.25000000006</v>
      </c>
      <c r="J300" s="26">
        <v>0</v>
      </c>
      <c r="K300" s="6">
        <v>0</v>
      </c>
      <c r="L300" s="25">
        <f t="shared" si="11"/>
        <v>-1455.4100000000003</v>
      </c>
    </row>
    <row r="301" spans="1:12">
      <c r="A301" s="8">
        <v>42278</v>
      </c>
      <c r="B301" s="7" t="s">
        <v>540</v>
      </c>
      <c r="C301" s="7" t="s">
        <v>39</v>
      </c>
      <c r="D301" s="45" t="s">
        <v>197</v>
      </c>
      <c r="E301" s="45" t="s">
        <v>197</v>
      </c>
      <c r="F301" s="46" t="s">
        <v>548</v>
      </c>
      <c r="G301" s="47">
        <v>146.72</v>
      </c>
      <c r="H301" s="6">
        <v>0</v>
      </c>
      <c r="I301" s="25">
        <f t="shared" si="12"/>
        <v>270946.53000000009</v>
      </c>
      <c r="J301" s="26">
        <v>0</v>
      </c>
      <c r="K301" s="6">
        <v>0</v>
      </c>
      <c r="L301" s="25">
        <f t="shared" si="11"/>
        <v>-1455.4100000000003</v>
      </c>
    </row>
    <row r="302" spans="1:12">
      <c r="A302" s="8">
        <v>42279</v>
      </c>
      <c r="B302" s="7" t="s">
        <v>541</v>
      </c>
      <c r="C302" s="7" t="s">
        <v>39</v>
      </c>
      <c r="D302" s="45" t="s">
        <v>564</v>
      </c>
      <c r="E302" s="45" t="s">
        <v>193</v>
      </c>
      <c r="F302" s="46" t="s">
        <v>565</v>
      </c>
      <c r="G302" s="26">
        <v>40</v>
      </c>
      <c r="H302" s="6">
        <v>0</v>
      </c>
      <c r="I302" s="25">
        <f t="shared" si="12"/>
        <v>270906.53000000009</v>
      </c>
      <c r="J302" s="26">
        <v>0</v>
      </c>
      <c r="K302" s="6">
        <v>0</v>
      </c>
      <c r="L302" s="25">
        <f t="shared" si="11"/>
        <v>-1455.4100000000003</v>
      </c>
    </row>
    <row r="303" spans="1:12">
      <c r="A303" s="8">
        <v>42279</v>
      </c>
      <c r="B303" s="7" t="s">
        <v>542</v>
      </c>
      <c r="C303" s="7" t="s">
        <v>39</v>
      </c>
      <c r="D303" s="45" t="s">
        <v>566</v>
      </c>
      <c r="E303" s="45" t="s">
        <v>193</v>
      </c>
      <c r="F303" s="46" t="s">
        <v>567</v>
      </c>
      <c r="G303" s="26">
        <v>40</v>
      </c>
      <c r="H303" s="6">
        <v>0</v>
      </c>
      <c r="I303" s="25">
        <f t="shared" si="12"/>
        <v>270866.53000000009</v>
      </c>
      <c r="J303" s="26">
        <v>0</v>
      </c>
      <c r="K303" s="6">
        <v>0</v>
      </c>
      <c r="L303" s="25">
        <f t="shared" si="11"/>
        <v>-1455.4100000000003</v>
      </c>
    </row>
    <row r="304" spans="1:12">
      <c r="A304" s="8">
        <v>42279</v>
      </c>
      <c r="B304" s="7" t="s">
        <v>46</v>
      </c>
      <c r="C304" s="7" t="s">
        <v>47</v>
      </c>
      <c r="D304" s="7" t="s">
        <v>48</v>
      </c>
      <c r="E304" s="7" t="s">
        <v>74</v>
      </c>
      <c r="F304" s="9" t="s">
        <v>42</v>
      </c>
      <c r="G304" s="26">
        <v>0</v>
      </c>
      <c r="H304" s="6">
        <v>0</v>
      </c>
      <c r="I304" s="25">
        <f t="shared" si="12"/>
        <v>270866.53000000009</v>
      </c>
      <c r="J304" s="26">
        <v>63.16</v>
      </c>
      <c r="K304" s="6">
        <v>0</v>
      </c>
      <c r="L304" s="25">
        <f t="shared" si="11"/>
        <v>-1518.5700000000004</v>
      </c>
    </row>
    <row r="305" spans="1:12">
      <c r="A305" s="8">
        <v>42280</v>
      </c>
      <c r="B305" s="7" t="s">
        <v>62</v>
      </c>
      <c r="C305" s="7" t="s">
        <v>47</v>
      </c>
      <c r="D305" s="45" t="s">
        <v>559</v>
      </c>
      <c r="E305" s="45" t="s">
        <v>12</v>
      </c>
      <c r="F305" s="46" t="s">
        <v>558</v>
      </c>
      <c r="G305" s="26">
        <v>0</v>
      </c>
      <c r="H305" s="6">
        <v>0</v>
      </c>
      <c r="I305" s="25">
        <f t="shared" si="12"/>
        <v>270866.53000000009</v>
      </c>
      <c r="J305" s="26">
        <v>164.75</v>
      </c>
      <c r="K305" s="6">
        <v>0</v>
      </c>
      <c r="L305" s="25">
        <f t="shared" si="11"/>
        <v>-1683.3200000000004</v>
      </c>
    </row>
    <row r="306" spans="1:12">
      <c r="A306" s="8">
        <v>42280</v>
      </c>
      <c r="B306" s="7" t="s">
        <v>570</v>
      </c>
      <c r="C306" s="7" t="s">
        <v>47</v>
      </c>
      <c r="D306" s="45" t="s">
        <v>559</v>
      </c>
      <c r="E306" s="45" t="s">
        <v>12</v>
      </c>
      <c r="F306" s="46" t="s">
        <v>572</v>
      </c>
      <c r="G306" s="26">
        <v>0</v>
      </c>
      <c r="H306" s="6">
        <v>0</v>
      </c>
      <c r="I306" s="25">
        <f t="shared" si="12"/>
        <v>270866.53000000009</v>
      </c>
      <c r="J306" s="26">
        <v>77.66</v>
      </c>
      <c r="K306" s="6">
        <v>0</v>
      </c>
      <c r="L306" s="25">
        <f t="shared" si="11"/>
        <v>-1760.9800000000005</v>
      </c>
    </row>
    <row r="307" spans="1:12">
      <c r="A307" s="8">
        <v>42282</v>
      </c>
      <c r="B307" s="7" t="s">
        <v>543</v>
      </c>
      <c r="C307" s="7" t="s">
        <v>39</v>
      </c>
      <c r="D307" s="7" t="s">
        <v>44</v>
      </c>
      <c r="E307" s="7" t="s">
        <v>45</v>
      </c>
      <c r="F307" s="9" t="s">
        <v>42</v>
      </c>
      <c r="G307" s="26">
        <v>1683.32</v>
      </c>
      <c r="H307" s="6">
        <v>0</v>
      </c>
      <c r="I307" s="25">
        <f t="shared" si="12"/>
        <v>269183.21000000008</v>
      </c>
      <c r="J307" s="26">
        <v>0</v>
      </c>
      <c r="K307" s="6">
        <v>1683.32</v>
      </c>
      <c r="L307" s="25">
        <f t="shared" si="11"/>
        <v>-77.660000000000537</v>
      </c>
    </row>
    <row r="308" spans="1:12">
      <c r="A308" s="8">
        <v>42283</v>
      </c>
      <c r="B308" s="7" t="s">
        <v>49</v>
      </c>
      <c r="C308" s="7" t="s">
        <v>47</v>
      </c>
      <c r="D308" s="7" t="s">
        <v>50</v>
      </c>
      <c r="E308" s="7" t="s">
        <v>74</v>
      </c>
      <c r="F308" s="9" t="s">
        <v>42</v>
      </c>
      <c r="G308" s="26">
        <v>0</v>
      </c>
      <c r="H308" s="6">
        <v>0</v>
      </c>
      <c r="I308" s="25">
        <f t="shared" si="12"/>
        <v>269183.21000000008</v>
      </c>
      <c r="J308" s="26">
        <v>36.36</v>
      </c>
      <c r="K308" s="6">
        <v>0</v>
      </c>
      <c r="L308" s="25">
        <f t="shared" si="11"/>
        <v>-114.02000000000054</v>
      </c>
    </row>
    <row r="309" spans="1:12">
      <c r="A309" s="8">
        <v>42284</v>
      </c>
      <c r="B309" s="7" t="s">
        <v>62</v>
      </c>
      <c r="C309" s="7" t="s">
        <v>47</v>
      </c>
      <c r="D309" s="45" t="s">
        <v>462</v>
      </c>
      <c r="E309" s="45" t="s">
        <v>106</v>
      </c>
      <c r="F309" s="46" t="s">
        <v>571</v>
      </c>
      <c r="G309" s="26">
        <v>0</v>
      </c>
      <c r="H309" s="6">
        <v>0</v>
      </c>
      <c r="I309" s="25">
        <f t="shared" si="12"/>
        <v>269183.21000000008</v>
      </c>
      <c r="J309" s="26">
        <v>47.94</v>
      </c>
      <c r="K309" s="6">
        <v>0</v>
      </c>
      <c r="L309" s="25">
        <f t="shared" si="11"/>
        <v>-161.96000000000055</v>
      </c>
    </row>
    <row r="310" spans="1:12">
      <c r="A310" s="8">
        <v>42285</v>
      </c>
      <c r="B310" s="7" t="s">
        <v>54</v>
      </c>
      <c r="C310" s="7" t="s">
        <v>39</v>
      </c>
      <c r="D310" s="7" t="s">
        <v>55</v>
      </c>
      <c r="E310" s="7" t="s">
        <v>56</v>
      </c>
      <c r="F310" s="46" t="s">
        <v>581</v>
      </c>
      <c r="G310" s="26">
        <v>5160.59</v>
      </c>
      <c r="H310" s="6">
        <v>0</v>
      </c>
      <c r="I310" s="25">
        <f t="shared" si="12"/>
        <v>264022.62000000005</v>
      </c>
      <c r="J310" s="26">
        <v>0</v>
      </c>
      <c r="K310" s="6">
        <v>0</v>
      </c>
      <c r="L310" s="25">
        <f t="shared" si="11"/>
        <v>-161.96000000000055</v>
      </c>
    </row>
    <row r="311" spans="1:12">
      <c r="A311" s="8">
        <v>42285</v>
      </c>
      <c r="B311" s="7" t="s">
        <v>62</v>
      </c>
      <c r="C311" s="7" t="s">
        <v>47</v>
      </c>
      <c r="D311" s="45" t="s">
        <v>462</v>
      </c>
      <c r="E311" s="45" t="s">
        <v>106</v>
      </c>
      <c r="F311" s="46" t="s">
        <v>611</v>
      </c>
      <c r="G311" s="26">
        <v>0</v>
      </c>
      <c r="H311" s="6">
        <v>0</v>
      </c>
      <c r="I311" s="25">
        <f t="shared" si="12"/>
        <v>264022.62000000005</v>
      </c>
      <c r="J311" s="26">
        <v>104.42</v>
      </c>
      <c r="K311" s="6">
        <v>0</v>
      </c>
      <c r="L311" s="25">
        <f t="shared" si="11"/>
        <v>-266.38000000000056</v>
      </c>
    </row>
    <row r="312" spans="1:12">
      <c r="A312" s="8">
        <v>42290</v>
      </c>
      <c r="B312" s="7" t="s">
        <v>51</v>
      </c>
      <c r="C312" s="7" t="s">
        <v>39</v>
      </c>
      <c r="D312" s="7" t="s">
        <v>52</v>
      </c>
      <c r="E312" s="7" t="s">
        <v>53</v>
      </c>
      <c r="F312" s="9" t="s">
        <v>42</v>
      </c>
      <c r="G312" s="26">
        <v>55.04</v>
      </c>
      <c r="H312" s="6">
        <v>0</v>
      </c>
      <c r="I312" s="25">
        <f t="shared" si="12"/>
        <v>263967.58000000007</v>
      </c>
      <c r="J312" s="26">
        <v>0</v>
      </c>
      <c r="K312" s="6">
        <v>0</v>
      </c>
      <c r="L312" s="25">
        <f t="shared" si="11"/>
        <v>-266.38000000000056</v>
      </c>
    </row>
    <row r="313" spans="1:12">
      <c r="A313" s="8">
        <v>42293</v>
      </c>
      <c r="B313" s="7" t="s">
        <v>568</v>
      </c>
      <c r="C313" s="7" t="s">
        <v>39</v>
      </c>
      <c r="D313" s="45" t="s">
        <v>275</v>
      </c>
      <c r="E313" s="45" t="s">
        <v>276</v>
      </c>
      <c r="F313" s="46" t="s">
        <v>603</v>
      </c>
      <c r="G313" s="26">
        <v>50.16</v>
      </c>
      <c r="H313" s="6">
        <v>0</v>
      </c>
      <c r="I313" s="25">
        <f t="shared" si="12"/>
        <v>263917.4200000001</v>
      </c>
      <c r="J313" s="26">
        <v>0</v>
      </c>
      <c r="K313" s="6">
        <v>0</v>
      </c>
      <c r="L313" s="25">
        <f t="shared" si="11"/>
        <v>-266.38000000000056</v>
      </c>
    </row>
    <row r="314" spans="1:12">
      <c r="A314" s="8">
        <v>42293</v>
      </c>
      <c r="B314" s="7" t="s">
        <v>209</v>
      </c>
      <c r="C314" s="7" t="s">
        <v>47</v>
      </c>
      <c r="D314" s="45" t="s">
        <v>210</v>
      </c>
      <c r="E314" s="45" t="s">
        <v>76</v>
      </c>
      <c r="F314" s="46" t="s">
        <v>612</v>
      </c>
      <c r="G314" s="26">
        <v>0</v>
      </c>
      <c r="H314" s="6">
        <v>0</v>
      </c>
      <c r="I314" s="25">
        <f t="shared" si="12"/>
        <v>263917.4200000001</v>
      </c>
      <c r="J314" s="26">
        <v>532.86</v>
      </c>
      <c r="K314" s="6">
        <v>0</v>
      </c>
      <c r="L314" s="25">
        <f t="shared" si="11"/>
        <v>-799.24000000000058</v>
      </c>
    </row>
    <row r="315" spans="1:12">
      <c r="A315" s="8">
        <v>42296</v>
      </c>
      <c r="B315" s="7" t="s">
        <v>569</v>
      </c>
      <c r="C315" s="7" t="s">
        <v>39</v>
      </c>
      <c r="D315" s="7" t="s">
        <v>44</v>
      </c>
      <c r="E315" s="7" t="s">
        <v>45</v>
      </c>
      <c r="F315" s="9" t="s">
        <v>42</v>
      </c>
      <c r="G315" s="26">
        <v>799.24</v>
      </c>
      <c r="H315" s="6">
        <v>0</v>
      </c>
      <c r="I315" s="25">
        <f t="shared" si="12"/>
        <v>263118.18000000011</v>
      </c>
      <c r="J315" s="26">
        <v>0</v>
      </c>
      <c r="K315" s="6">
        <v>799.24</v>
      </c>
      <c r="L315" s="25">
        <f t="shared" ref="L315:L378" si="13">L314-J315+K315</f>
        <v>0</v>
      </c>
    </row>
    <row r="316" spans="1:12">
      <c r="A316" s="8">
        <v>42297</v>
      </c>
      <c r="B316" s="7" t="s">
        <v>582</v>
      </c>
      <c r="C316" s="7" t="s">
        <v>39</v>
      </c>
      <c r="D316" s="45" t="s">
        <v>664</v>
      </c>
      <c r="E316" s="45" t="s">
        <v>76</v>
      </c>
      <c r="F316" s="46" t="s">
        <v>665</v>
      </c>
      <c r="G316" s="26">
        <v>250</v>
      </c>
      <c r="H316" s="6">
        <v>0</v>
      </c>
      <c r="I316" s="25">
        <f t="shared" si="12"/>
        <v>262868.18000000011</v>
      </c>
      <c r="J316" s="26">
        <v>0</v>
      </c>
      <c r="K316" s="6">
        <v>0</v>
      </c>
      <c r="L316" s="25">
        <f t="shared" si="13"/>
        <v>0</v>
      </c>
    </row>
    <row r="317" spans="1:12">
      <c r="A317" s="8">
        <v>42297</v>
      </c>
      <c r="B317" s="7" t="s">
        <v>62</v>
      </c>
      <c r="C317" s="7" t="s">
        <v>47</v>
      </c>
      <c r="D317" s="45" t="s">
        <v>63</v>
      </c>
      <c r="E317" s="45" t="s">
        <v>150</v>
      </c>
      <c r="F317" s="46" t="s">
        <v>613</v>
      </c>
      <c r="G317" s="26">
        <v>0</v>
      </c>
      <c r="H317" s="6">
        <v>0</v>
      </c>
      <c r="I317" s="25">
        <f t="shared" si="12"/>
        <v>262868.18000000011</v>
      </c>
      <c r="J317" s="26">
        <v>149.97999999999999</v>
      </c>
      <c r="K317" s="6">
        <v>0</v>
      </c>
      <c r="L317" s="25">
        <f t="shared" si="13"/>
        <v>-149.97999999999999</v>
      </c>
    </row>
    <row r="318" spans="1:12">
      <c r="A318" s="8">
        <v>42297</v>
      </c>
      <c r="B318" s="7" t="s">
        <v>594</v>
      </c>
      <c r="C318" s="7" t="s">
        <v>47</v>
      </c>
      <c r="D318" s="45" t="s">
        <v>597</v>
      </c>
      <c r="E318" s="45" t="s">
        <v>74</v>
      </c>
      <c r="F318" s="46" t="s">
        <v>598</v>
      </c>
      <c r="G318" s="26">
        <v>0</v>
      </c>
      <c r="H318" s="6">
        <v>0</v>
      </c>
      <c r="I318" s="25">
        <f t="shared" ref="I318:I385" si="14">I317-G318+H318</f>
        <v>262868.18000000011</v>
      </c>
      <c r="J318" s="26">
        <v>17</v>
      </c>
      <c r="K318" s="6">
        <v>0</v>
      </c>
      <c r="L318" s="25">
        <f t="shared" si="13"/>
        <v>-166.98</v>
      </c>
    </row>
    <row r="319" spans="1:12">
      <c r="A319" s="8">
        <v>42298</v>
      </c>
      <c r="B319" s="7" t="s">
        <v>583</v>
      </c>
      <c r="C319" s="7" t="s">
        <v>39</v>
      </c>
      <c r="D319" s="45" t="s">
        <v>375</v>
      </c>
      <c r="E319" s="45" t="s">
        <v>193</v>
      </c>
      <c r="F319" s="46" t="s">
        <v>605</v>
      </c>
      <c r="G319" s="26">
        <v>90</v>
      </c>
      <c r="H319" s="6">
        <v>0</v>
      </c>
      <c r="I319" s="25">
        <f t="shared" si="14"/>
        <v>262778.18000000011</v>
      </c>
      <c r="J319" s="26">
        <v>0</v>
      </c>
      <c r="K319" s="6">
        <v>0</v>
      </c>
      <c r="L319" s="25">
        <f t="shared" si="13"/>
        <v>-166.98</v>
      </c>
    </row>
    <row r="320" spans="1:12">
      <c r="A320" s="8">
        <v>42298</v>
      </c>
      <c r="B320" s="7" t="s">
        <v>583</v>
      </c>
      <c r="C320" s="7" t="s">
        <v>39</v>
      </c>
      <c r="D320" s="45" t="s">
        <v>375</v>
      </c>
      <c r="E320" s="45" t="s">
        <v>315</v>
      </c>
      <c r="F320" s="46" t="s">
        <v>605</v>
      </c>
      <c r="G320" s="26">
        <v>40</v>
      </c>
      <c r="I320" s="25">
        <f t="shared" si="14"/>
        <v>262738.18000000011</v>
      </c>
    </row>
    <row r="321" spans="1:12">
      <c r="A321" s="8">
        <v>42299</v>
      </c>
      <c r="B321" s="7" t="s">
        <v>584</v>
      </c>
      <c r="C321" s="7" t="s">
        <v>39</v>
      </c>
      <c r="D321" s="45" t="s">
        <v>606</v>
      </c>
      <c r="E321" s="45" t="s">
        <v>193</v>
      </c>
      <c r="F321" s="46" t="s">
        <v>607</v>
      </c>
      <c r="G321" s="26">
        <v>320</v>
      </c>
      <c r="H321" s="6">
        <v>0</v>
      </c>
      <c r="I321" s="25">
        <f t="shared" si="14"/>
        <v>262418.18000000011</v>
      </c>
      <c r="J321" s="26">
        <v>0</v>
      </c>
      <c r="K321" s="6">
        <v>0</v>
      </c>
      <c r="L321" s="25">
        <f>L319-J321+K321</f>
        <v>-166.98</v>
      </c>
    </row>
    <row r="322" spans="1:12">
      <c r="A322" s="8">
        <v>42299</v>
      </c>
      <c r="B322" s="7" t="s">
        <v>54</v>
      </c>
      <c r="C322" s="7" t="s">
        <v>39</v>
      </c>
      <c r="D322" s="7" t="s">
        <v>55</v>
      </c>
      <c r="E322" s="7" t="s">
        <v>56</v>
      </c>
      <c r="F322" s="46" t="s">
        <v>639</v>
      </c>
      <c r="G322" s="26">
        <v>5139.93</v>
      </c>
      <c r="H322" s="6">
        <v>0</v>
      </c>
      <c r="I322" s="25">
        <f t="shared" si="14"/>
        <v>257278.25000000012</v>
      </c>
      <c r="J322" s="26">
        <v>0</v>
      </c>
      <c r="K322" s="6">
        <v>0</v>
      </c>
      <c r="L322" s="25">
        <f t="shared" si="13"/>
        <v>-166.98</v>
      </c>
    </row>
    <row r="323" spans="1:12">
      <c r="A323" s="8">
        <v>42299</v>
      </c>
      <c r="B323" s="7" t="s">
        <v>585</v>
      </c>
      <c r="C323" s="7" t="s">
        <v>39</v>
      </c>
      <c r="D323" s="45" t="s">
        <v>299</v>
      </c>
      <c r="E323" s="45" t="s">
        <v>193</v>
      </c>
      <c r="F323" s="46" t="s">
        <v>608</v>
      </c>
      <c r="G323" s="26">
        <v>80</v>
      </c>
      <c r="H323" s="6">
        <v>0</v>
      </c>
      <c r="I323" s="25">
        <f t="shared" si="14"/>
        <v>257198.25000000012</v>
      </c>
      <c r="J323" s="26">
        <v>0</v>
      </c>
      <c r="K323" s="6">
        <v>0</v>
      </c>
      <c r="L323" s="25">
        <f t="shared" si="13"/>
        <v>-166.98</v>
      </c>
    </row>
    <row r="324" spans="1:12">
      <c r="A324" s="8">
        <v>42299</v>
      </c>
      <c r="B324" s="7" t="s">
        <v>116</v>
      </c>
      <c r="C324" s="7" t="s">
        <v>47</v>
      </c>
      <c r="D324" s="45" t="s">
        <v>619</v>
      </c>
      <c r="E324" s="45" t="s">
        <v>620</v>
      </c>
      <c r="F324" s="46" t="s">
        <v>621</v>
      </c>
      <c r="G324" s="26">
        <v>0</v>
      </c>
      <c r="H324" s="6">
        <v>0</v>
      </c>
      <c r="I324" s="25">
        <f t="shared" si="14"/>
        <v>257198.25000000012</v>
      </c>
      <c r="J324" s="26">
        <v>155.1</v>
      </c>
      <c r="K324" s="6">
        <v>0</v>
      </c>
      <c r="L324" s="25">
        <f t="shared" si="13"/>
        <v>-322.08</v>
      </c>
    </row>
    <row r="325" spans="1:12">
      <c r="A325" s="8">
        <v>42300</v>
      </c>
      <c r="B325" s="7" t="s">
        <v>586</v>
      </c>
      <c r="C325" s="7" t="s">
        <v>39</v>
      </c>
      <c r="D325" s="45" t="s">
        <v>564</v>
      </c>
      <c r="E325" s="45" t="s">
        <v>193</v>
      </c>
      <c r="F325" s="46" t="s">
        <v>609</v>
      </c>
      <c r="G325" s="26">
        <v>280</v>
      </c>
      <c r="H325" s="6">
        <v>0</v>
      </c>
      <c r="I325" s="25">
        <f t="shared" si="14"/>
        <v>256918.25000000012</v>
      </c>
      <c r="J325" s="26">
        <v>0</v>
      </c>
      <c r="K325" s="6">
        <v>0</v>
      </c>
      <c r="L325" s="25">
        <f t="shared" si="13"/>
        <v>-322.08</v>
      </c>
    </row>
    <row r="326" spans="1:12">
      <c r="A326" s="8">
        <v>42303</v>
      </c>
      <c r="B326" s="7" t="s">
        <v>57</v>
      </c>
      <c r="C326" s="7" t="s">
        <v>39</v>
      </c>
      <c r="D326" s="7" t="s">
        <v>55</v>
      </c>
      <c r="E326" s="7" t="s">
        <v>56</v>
      </c>
      <c r="F326" s="46" t="s">
        <v>640</v>
      </c>
      <c r="G326" s="26">
        <v>57.49</v>
      </c>
      <c r="H326" s="6">
        <v>0</v>
      </c>
      <c r="I326" s="25">
        <f t="shared" si="14"/>
        <v>256860.76000000013</v>
      </c>
      <c r="J326" s="26">
        <v>0</v>
      </c>
      <c r="K326" s="6">
        <v>0</v>
      </c>
      <c r="L326" s="25">
        <f t="shared" si="13"/>
        <v>-322.08</v>
      </c>
    </row>
    <row r="327" spans="1:12">
      <c r="A327" s="8">
        <v>42303</v>
      </c>
      <c r="B327" s="7" t="s">
        <v>587</v>
      </c>
      <c r="C327" s="7" t="s">
        <v>39</v>
      </c>
      <c r="D327" s="45" t="s">
        <v>566</v>
      </c>
      <c r="E327" s="45" t="s">
        <v>193</v>
      </c>
      <c r="F327" s="46" t="s">
        <v>604</v>
      </c>
      <c r="G327" s="26">
        <v>80</v>
      </c>
      <c r="H327" s="6">
        <v>0</v>
      </c>
      <c r="I327" s="25">
        <f t="shared" si="14"/>
        <v>256780.76000000013</v>
      </c>
      <c r="J327" s="26">
        <v>0</v>
      </c>
      <c r="K327" s="6">
        <v>0</v>
      </c>
      <c r="L327" s="25">
        <f t="shared" si="13"/>
        <v>-322.08</v>
      </c>
    </row>
    <row r="328" spans="1:12">
      <c r="A328" s="8">
        <v>42303</v>
      </c>
      <c r="B328" s="7" t="s">
        <v>588</v>
      </c>
      <c r="C328" s="7" t="s">
        <v>39</v>
      </c>
      <c r="D328" s="45" t="s">
        <v>666</v>
      </c>
      <c r="E328" s="45" t="s">
        <v>56</v>
      </c>
      <c r="F328" s="46" t="s">
        <v>667</v>
      </c>
      <c r="G328" s="26">
        <v>430</v>
      </c>
      <c r="H328" s="6">
        <v>0</v>
      </c>
      <c r="I328" s="25">
        <f t="shared" si="14"/>
        <v>256350.76000000013</v>
      </c>
      <c r="J328" s="26">
        <v>0</v>
      </c>
      <c r="K328" s="6">
        <v>0</v>
      </c>
      <c r="L328" s="25">
        <f t="shared" si="13"/>
        <v>-322.08</v>
      </c>
    </row>
    <row r="329" spans="1:12">
      <c r="A329" s="8">
        <v>42303</v>
      </c>
      <c r="B329" s="7" t="s">
        <v>589</v>
      </c>
      <c r="C329" s="7" t="s">
        <v>39</v>
      </c>
      <c r="D329" s="45" t="s">
        <v>566</v>
      </c>
      <c r="E329" s="45" t="s">
        <v>193</v>
      </c>
      <c r="F329" s="46" t="s">
        <v>632</v>
      </c>
      <c r="G329" s="26">
        <v>440</v>
      </c>
      <c r="H329" s="6">
        <v>0</v>
      </c>
      <c r="I329" s="25">
        <f t="shared" si="14"/>
        <v>255910.76000000013</v>
      </c>
      <c r="J329" s="26">
        <v>0</v>
      </c>
      <c r="K329" s="6">
        <v>0</v>
      </c>
      <c r="L329" s="25">
        <f t="shared" si="13"/>
        <v>-322.08</v>
      </c>
    </row>
    <row r="330" spans="1:12">
      <c r="A330" s="8">
        <v>42303</v>
      </c>
      <c r="B330" s="7" t="s">
        <v>590</v>
      </c>
      <c r="C330" s="7" t="s">
        <v>39</v>
      </c>
      <c r="D330" s="45" t="s">
        <v>228</v>
      </c>
      <c r="E330" s="45" t="s">
        <v>229</v>
      </c>
      <c r="F330" s="46" t="s">
        <v>602</v>
      </c>
      <c r="G330" s="26">
        <v>480</v>
      </c>
      <c r="H330" s="6">
        <v>0</v>
      </c>
      <c r="I330" s="25">
        <f t="shared" si="14"/>
        <v>255430.76000000013</v>
      </c>
      <c r="J330" s="26">
        <v>0</v>
      </c>
      <c r="K330" s="6">
        <v>0</v>
      </c>
      <c r="L330" s="25">
        <f t="shared" si="13"/>
        <v>-322.08</v>
      </c>
    </row>
    <row r="331" spans="1:12">
      <c r="A331" s="8">
        <v>42303</v>
      </c>
      <c r="B331" s="7" t="s">
        <v>94</v>
      </c>
      <c r="C331" s="7" t="s">
        <v>47</v>
      </c>
      <c r="D331" s="45" t="s">
        <v>95</v>
      </c>
      <c r="E331" s="45" t="s">
        <v>74</v>
      </c>
      <c r="F331" s="46" t="s">
        <v>42</v>
      </c>
      <c r="G331" s="26">
        <v>0</v>
      </c>
      <c r="H331" s="6">
        <v>0</v>
      </c>
      <c r="I331" s="25">
        <f t="shared" si="14"/>
        <v>255430.76000000013</v>
      </c>
      <c r="J331" s="26">
        <v>64.39</v>
      </c>
      <c r="K331" s="6">
        <v>0</v>
      </c>
      <c r="L331" s="25">
        <f t="shared" si="13"/>
        <v>-386.46999999999997</v>
      </c>
    </row>
    <row r="332" spans="1:12">
      <c r="A332" s="8">
        <v>42303</v>
      </c>
      <c r="B332" s="7" t="s">
        <v>94</v>
      </c>
      <c r="C332" s="7" t="s">
        <v>47</v>
      </c>
      <c r="D332" s="45" t="s">
        <v>95</v>
      </c>
      <c r="E332" s="45" t="s">
        <v>74</v>
      </c>
      <c r="F332" s="46" t="s">
        <v>42</v>
      </c>
      <c r="G332" s="26">
        <v>0</v>
      </c>
      <c r="H332" s="6">
        <v>0</v>
      </c>
      <c r="I332" s="25">
        <f t="shared" si="14"/>
        <v>255430.76000000013</v>
      </c>
      <c r="J332" s="26">
        <v>52.98</v>
      </c>
      <c r="K332" s="6">
        <v>0</v>
      </c>
      <c r="L332" s="25">
        <f t="shared" si="13"/>
        <v>-439.45</v>
      </c>
    </row>
    <row r="333" spans="1:12">
      <c r="A333" s="8">
        <v>42304</v>
      </c>
      <c r="B333" s="7" t="s">
        <v>38</v>
      </c>
      <c r="C333" s="7" t="s">
        <v>39</v>
      </c>
      <c r="D333" s="7" t="s">
        <v>40</v>
      </c>
      <c r="E333" s="7" t="s">
        <v>41</v>
      </c>
      <c r="F333" s="9" t="s">
        <v>42</v>
      </c>
      <c r="G333" s="26">
        <v>0</v>
      </c>
      <c r="H333" s="6">
        <v>8210.83</v>
      </c>
      <c r="I333" s="25">
        <f t="shared" si="14"/>
        <v>263641.59000000014</v>
      </c>
      <c r="J333" s="26">
        <v>0</v>
      </c>
      <c r="K333" s="6">
        <v>0</v>
      </c>
      <c r="L333" s="25">
        <f t="shared" si="13"/>
        <v>-439.45</v>
      </c>
    </row>
    <row r="334" spans="1:12">
      <c r="A334" s="8">
        <v>42304</v>
      </c>
      <c r="B334" s="7" t="s">
        <v>285</v>
      </c>
      <c r="C334" s="7" t="s">
        <v>47</v>
      </c>
      <c r="D334" s="7" t="s">
        <v>95</v>
      </c>
      <c r="E334" s="7" t="s">
        <v>74</v>
      </c>
      <c r="F334" s="9" t="s">
        <v>694</v>
      </c>
      <c r="G334" s="26">
        <v>0</v>
      </c>
      <c r="H334" s="6">
        <v>0</v>
      </c>
      <c r="I334" s="25">
        <f t="shared" si="14"/>
        <v>263641.59000000014</v>
      </c>
      <c r="J334" s="26">
        <v>98.19</v>
      </c>
      <c r="K334" s="6">
        <v>0</v>
      </c>
      <c r="L334" s="25">
        <f t="shared" si="13"/>
        <v>-537.64</v>
      </c>
    </row>
    <row r="335" spans="1:12">
      <c r="A335" s="8">
        <v>42304</v>
      </c>
      <c r="B335" s="7" t="s">
        <v>595</v>
      </c>
      <c r="C335" s="7" t="s">
        <v>47</v>
      </c>
      <c r="D335" s="45" t="s">
        <v>599</v>
      </c>
      <c r="E335" s="45" t="s">
        <v>76</v>
      </c>
      <c r="F335" s="46" t="s">
        <v>600</v>
      </c>
      <c r="G335" s="26">
        <v>0</v>
      </c>
      <c r="H335" s="6">
        <v>0</v>
      </c>
      <c r="I335" s="25">
        <f t="shared" si="14"/>
        <v>263641.59000000014</v>
      </c>
      <c r="J335" s="26">
        <v>90.97</v>
      </c>
      <c r="K335" s="6">
        <v>0</v>
      </c>
      <c r="L335" s="25">
        <f t="shared" si="13"/>
        <v>-628.61</v>
      </c>
    </row>
    <row r="336" spans="1:12">
      <c r="A336" s="8">
        <v>42305</v>
      </c>
      <c r="B336" s="7" t="s">
        <v>591</v>
      </c>
      <c r="C336" s="7" t="s">
        <v>39</v>
      </c>
      <c r="D336" s="45" t="s">
        <v>376</v>
      </c>
      <c r="E336" s="45" t="s">
        <v>193</v>
      </c>
      <c r="F336" s="46" t="s">
        <v>610</v>
      </c>
      <c r="G336" s="26">
        <v>40</v>
      </c>
      <c r="H336" s="6">
        <v>0</v>
      </c>
      <c r="I336" s="25">
        <f t="shared" si="14"/>
        <v>263601.59000000014</v>
      </c>
      <c r="J336" s="26">
        <v>0</v>
      </c>
      <c r="K336" s="6">
        <v>0</v>
      </c>
      <c r="L336" s="25">
        <f t="shared" si="13"/>
        <v>-628.61</v>
      </c>
    </row>
    <row r="337" spans="1:12">
      <c r="A337" s="8">
        <v>42306</v>
      </c>
      <c r="B337" s="7" t="s">
        <v>596</v>
      </c>
      <c r="C337" s="7" t="s">
        <v>47</v>
      </c>
      <c r="D337" s="45" t="s">
        <v>614</v>
      </c>
      <c r="E337" s="45" t="s">
        <v>504</v>
      </c>
      <c r="F337" s="46" t="s">
        <v>615</v>
      </c>
      <c r="G337" s="26">
        <v>0</v>
      </c>
      <c r="H337" s="6">
        <v>0</v>
      </c>
      <c r="I337" s="25">
        <f t="shared" si="14"/>
        <v>263601.59000000014</v>
      </c>
      <c r="J337" s="26">
        <v>91.93</v>
      </c>
      <c r="K337" s="6">
        <v>0</v>
      </c>
      <c r="L337" s="25">
        <f t="shared" si="13"/>
        <v>-720.54</v>
      </c>
    </row>
    <row r="338" spans="1:12">
      <c r="A338" s="8">
        <v>42307</v>
      </c>
      <c r="B338" s="7" t="s">
        <v>62</v>
      </c>
      <c r="C338" s="7" t="s">
        <v>47</v>
      </c>
      <c r="D338" s="45" t="s">
        <v>616</v>
      </c>
      <c r="E338" s="45" t="s">
        <v>617</v>
      </c>
      <c r="F338" s="46" t="s">
        <v>618</v>
      </c>
      <c r="G338" s="26">
        <v>0</v>
      </c>
      <c r="H338" s="6">
        <v>0</v>
      </c>
      <c r="I338" s="25">
        <f t="shared" si="14"/>
        <v>263601.59000000014</v>
      </c>
      <c r="J338" s="26">
        <v>142.22</v>
      </c>
      <c r="K338" s="6">
        <v>0</v>
      </c>
      <c r="L338" s="25">
        <f t="shared" si="13"/>
        <v>-862.76</v>
      </c>
    </row>
    <row r="339" spans="1:12">
      <c r="A339" s="8">
        <v>42308</v>
      </c>
      <c r="B339" s="7" t="s">
        <v>16</v>
      </c>
      <c r="C339" s="7" t="s">
        <v>39</v>
      </c>
      <c r="D339" s="7" t="s">
        <v>87</v>
      </c>
      <c r="E339" s="7" t="s">
        <v>88</v>
      </c>
      <c r="F339" s="9" t="s">
        <v>42</v>
      </c>
      <c r="G339" s="26">
        <v>0</v>
      </c>
      <c r="H339" s="6">
        <v>269.10000000000002</v>
      </c>
      <c r="I339" s="25">
        <f t="shared" si="14"/>
        <v>263870.69000000012</v>
      </c>
      <c r="J339" s="26">
        <v>0</v>
      </c>
      <c r="K339" s="6">
        <v>0</v>
      </c>
      <c r="L339" s="25">
        <f t="shared" si="13"/>
        <v>-862.76</v>
      </c>
    </row>
    <row r="340" spans="1:12">
      <c r="A340" s="8">
        <v>42310</v>
      </c>
      <c r="B340" s="7" t="s">
        <v>592</v>
      </c>
      <c r="C340" s="7" t="s">
        <v>39</v>
      </c>
      <c r="D340" s="45" t="s">
        <v>228</v>
      </c>
      <c r="E340" s="45" t="s">
        <v>229</v>
      </c>
      <c r="F340" s="46" t="s">
        <v>601</v>
      </c>
      <c r="G340" s="26">
        <v>200</v>
      </c>
      <c r="H340" s="6">
        <v>0</v>
      </c>
      <c r="I340" s="25">
        <f t="shared" si="14"/>
        <v>263670.69000000012</v>
      </c>
      <c r="J340" s="26">
        <v>0</v>
      </c>
      <c r="K340" s="6">
        <v>0</v>
      </c>
      <c r="L340" s="25">
        <f t="shared" si="13"/>
        <v>-862.76</v>
      </c>
    </row>
    <row r="341" spans="1:12">
      <c r="A341" s="8">
        <v>42311</v>
      </c>
      <c r="B341" s="7" t="s">
        <v>593</v>
      </c>
      <c r="C341" s="7" t="s">
        <v>39</v>
      </c>
      <c r="D341" s="7" t="s">
        <v>44</v>
      </c>
      <c r="E341" s="7" t="s">
        <v>45</v>
      </c>
      <c r="F341" s="9" t="s">
        <v>42</v>
      </c>
      <c r="G341" s="26">
        <v>862.76</v>
      </c>
      <c r="H341" s="6">
        <v>0</v>
      </c>
      <c r="I341" s="25">
        <f t="shared" si="14"/>
        <v>262807.93000000011</v>
      </c>
      <c r="J341" s="26">
        <v>0</v>
      </c>
      <c r="K341" s="6">
        <v>862.76</v>
      </c>
      <c r="L341" s="25">
        <f t="shared" si="13"/>
        <v>0</v>
      </c>
    </row>
    <row r="342" spans="1:12">
      <c r="A342" s="8">
        <v>42311</v>
      </c>
      <c r="B342" s="7" t="s">
        <v>46</v>
      </c>
      <c r="C342" s="7" t="s">
        <v>47</v>
      </c>
      <c r="D342" s="7" t="s">
        <v>48</v>
      </c>
      <c r="E342" s="7" t="s">
        <v>74</v>
      </c>
      <c r="F342" s="9" t="s">
        <v>42</v>
      </c>
      <c r="G342" s="26">
        <v>0</v>
      </c>
      <c r="H342" s="6">
        <v>0</v>
      </c>
      <c r="I342" s="25">
        <f t="shared" si="14"/>
        <v>262807.93000000011</v>
      </c>
      <c r="J342" s="26">
        <v>55</v>
      </c>
      <c r="K342" s="6">
        <v>0</v>
      </c>
      <c r="L342" s="25">
        <f t="shared" si="13"/>
        <v>-55</v>
      </c>
    </row>
    <row r="343" spans="1:12">
      <c r="A343" s="8">
        <v>42311</v>
      </c>
      <c r="B343" s="7" t="s">
        <v>628</v>
      </c>
      <c r="C343" s="7" t="s">
        <v>47</v>
      </c>
      <c r="D343" s="45" t="s">
        <v>293</v>
      </c>
      <c r="E343" s="45" t="s">
        <v>294</v>
      </c>
      <c r="F343" s="46" t="s">
        <v>633</v>
      </c>
      <c r="G343" s="26">
        <v>0</v>
      </c>
      <c r="H343" s="6">
        <v>0</v>
      </c>
      <c r="I343" s="25">
        <f t="shared" si="14"/>
        <v>262807.93000000011</v>
      </c>
      <c r="J343" s="26">
        <v>1015.09</v>
      </c>
      <c r="K343" s="6">
        <v>0</v>
      </c>
      <c r="L343" s="25">
        <f t="shared" si="13"/>
        <v>-1070.0900000000001</v>
      </c>
    </row>
    <row r="344" spans="1:12">
      <c r="A344" s="8">
        <v>42313</v>
      </c>
      <c r="B344" s="7" t="s">
        <v>62</v>
      </c>
      <c r="C344" s="7" t="s">
        <v>47</v>
      </c>
      <c r="D344" s="45" t="s">
        <v>634</v>
      </c>
      <c r="E344" s="45" t="s">
        <v>504</v>
      </c>
      <c r="F344" s="46" t="s">
        <v>635</v>
      </c>
      <c r="G344" s="26">
        <v>0</v>
      </c>
      <c r="H344" s="6">
        <v>0</v>
      </c>
      <c r="I344" s="25">
        <f t="shared" si="14"/>
        <v>262807.93000000011</v>
      </c>
      <c r="J344" s="26">
        <v>87.61</v>
      </c>
      <c r="K344" s="6">
        <v>0</v>
      </c>
      <c r="L344" s="25">
        <f t="shared" si="13"/>
        <v>-1157.7</v>
      </c>
    </row>
    <row r="345" spans="1:12">
      <c r="A345" s="8">
        <v>42313</v>
      </c>
      <c r="B345" s="7" t="s">
        <v>62</v>
      </c>
      <c r="C345" s="7" t="s">
        <v>47</v>
      </c>
      <c r="D345" s="45" t="s">
        <v>637</v>
      </c>
      <c r="E345" s="45" t="s">
        <v>504</v>
      </c>
      <c r="F345" s="46" t="s">
        <v>636</v>
      </c>
      <c r="G345" s="26">
        <v>0</v>
      </c>
      <c r="H345" s="6">
        <v>0</v>
      </c>
      <c r="I345" s="25">
        <f t="shared" si="14"/>
        <v>262807.93000000011</v>
      </c>
      <c r="J345" s="26">
        <v>50.7</v>
      </c>
      <c r="K345" s="6">
        <v>0</v>
      </c>
      <c r="L345" s="25">
        <f t="shared" si="13"/>
        <v>-1208.4000000000001</v>
      </c>
    </row>
    <row r="346" spans="1:12">
      <c r="A346" s="8">
        <v>42313</v>
      </c>
      <c r="B346" s="7" t="s">
        <v>629</v>
      </c>
      <c r="C346" s="7" t="s">
        <v>47</v>
      </c>
      <c r="D346" s="7" t="s">
        <v>630</v>
      </c>
      <c r="E346" s="7" t="s">
        <v>34</v>
      </c>
      <c r="F346" s="46" t="s">
        <v>642</v>
      </c>
      <c r="G346" s="26">
        <v>0</v>
      </c>
      <c r="H346" s="6">
        <v>0</v>
      </c>
      <c r="I346" s="25">
        <f t="shared" si="14"/>
        <v>262807.93000000011</v>
      </c>
      <c r="J346" s="26">
        <v>564.91</v>
      </c>
      <c r="K346" s="6">
        <v>0</v>
      </c>
      <c r="L346" s="25">
        <f t="shared" si="13"/>
        <v>-1773.31</v>
      </c>
    </row>
    <row r="347" spans="1:12">
      <c r="A347" s="8">
        <v>42313</v>
      </c>
      <c r="B347" s="7" t="s">
        <v>54</v>
      </c>
      <c r="C347" s="7" t="s">
        <v>39</v>
      </c>
      <c r="D347" s="7" t="s">
        <v>55</v>
      </c>
      <c r="E347" s="7" t="s">
        <v>56</v>
      </c>
      <c r="F347" s="46" t="s">
        <v>641</v>
      </c>
      <c r="G347" s="26">
        <v>5743.51</v>
      </c>
      <c r="H347" s="6">
        <v>0</v>
      </c>
      <c r="I347" s="25">
        <f t="shared" si="14"/>
        <v>257064.4200000001</v>
      </c>
      <c r="J347" s="26">
        <v>0</v>
      </c>
      <c r="K347" s="6">
        <v>0</v>
      </c>
      <c r="L347" s="25">
        <f t="shared" si="13"/>
        <v>-1773.31</v>
      </c>
    </row>
    <row r="348" spans="1:12">
      <c r="A348" s="8">
        <v>42314</v>
      </c>
      <c r="B348" s="7" t="s">
        <v>49</v>
      </c>
      <c r="C348" s="7" t="s">
        <v>47</v>
      </c>
      <c r="D348" s="7" t="s">
        <v>50</v>
      </c>
      <c r="E348" s="7" t="s">
        <v>74</v>
      </c>
      <c r="F348" s="46" t="s">
        <v>42</v>
      </c>
      <c r="G348" s="26">
        <v>0</v>
      </c>
      <c r="H348" s="6">
        <v>0</v>
      </c>
      <c r="I348" s="25">
        <f t="shared" si="14"/>
        <v>257064.4200000001</v>
      </c>
      <c r="J348" s="26">
        <v>36.86</v>
      </c>
      <c r="K348" s="6">
        <v>0</v>
      </c>
      <c r="L348" s="25">
        <f t="shared" si="13"/>
        <v>-1810.1699999999998</v>
      </c>
    </row>
    <row r="349" spans="1:12">
      <c r="A349" s="8">
        <v>42317</v>
      </c>
      <c r="B349" s="7" t="s">
        <v>57</v>
      </c>
      <c r="C349" s="7" t="s">
        <v>39</v>
      </c>
      <c r="D349" s="7" t="s">
        <v>55</v>
      </c>
      <c r="E349" s="7" t="s">
        <v>56</v>
      </c>
      <c r="F349" s="46" t="s">
        <v>704</v>
      </c>
      <c r="G349" s="26">
        <v>57.49</v>
      </c>
      <c r="H349" s="6">
        <v>0</v>
      </c>
      <c r="I349" s="25">
        <f t="shared" si="14"/>
        <v>257006.93000000011</v>
      </c>
      <c r="J349" s="26">
        <v>0</v>
      </c>
      <c r="K349" s="6">
        <v>0</v>
      </c>
      <c r="L349" s="25">
        <f t="shared" si="13"/>
        <v>-1810.1699999999998</v>
      </c>
    </row>
    <row r="350" spans="1:12">
      <c r="A350" s="8">
        <v>42317</v>
      </c>
      <c r="B350" s="7" t="s">
        <v>624</v>
      </c>
      <c r="C350" s="7" t="s">
        <v>39</v>
      </c>
      <c r="D350" s="45" t="s">
        <v>314</v>
      </c>
      <c r="E350" s="45" t="s">
        <v>315</v>
      </c>
      <c r="F350" s="46" t="s">
        <v>668</v>
      </c>
      <c r="G350" s="26">
        <v>120</v>
      </c>
      <c r="H350" s="6">
        <v>0</v>
      </c>
      <c r="I350" s="25">
        <f t="shared" si="14"/>
        <v>256886.93000000011</v>
      </c>
      <c r="J350" s="26">
        <v>0</v>
      </c>
      <c r="K350" s="6">
        <v>0</v>
      </c>
      <c r="L350" s="25">
        <f t="shared" si="13"/>
        <v>-1810.1699999999998</v>
      </c>
    </row>
    <row r="351" spans="1:12">
      <c r="A351" s="8">
        <v>42318</v>
      </c>
      <c r="B351" s="7" t="s">
        <v>51</v>
      </c>
      <c r="C351" s="7" t="s">
        <v>39</v>
      </c>
      <c r="D351" s="7" t="s">
        <v>52</v>
      </c>
      <c r="E351" s="7" t="s">
        <v>53</v>
      </c>
      <c r="F351" s="9" t="s">
        <v>42</v>
      </c>
      <c r="G351" s="26">
        <v>55.04</v>
      </c>
      <c r="H351" s="6">
        <v>0</v>
      </c>
      <c r="I351" s="25">
        <f t="shared" si="14"/>
        <v>256831.8900000001</v>
      </c>
      <c r="J351" s="26">
        <v>0</v>
      </c>
      <c r="K351" s="6">
        <v>0</v>
      </c>
      <c r="L351" s="25">
        <f t="shared" si="13"/>
        <v>-1810.1699999999998</v>
      </c>
    </row>
    <row r="352" spans="1:12">
      <c r="A352" s="8">
        <v>42320</v>
      </c>
      <c r="B352" s="7" t="s">
        <v>625</v>
      </c>
      <c r="C352" s="7" t="s">
        <v>39</v>
      </c>
      <c r="D352" s="45" t="s">
        <v>275</v>
      </c>
      <c r="E352" s="45" t="s">
        <v>276</v>
      </c>
      <c r="F352" s="46" t="s">
        <v>643</v>
      </c>
      <c r="G352" s="26">
        <v>35.340000000000003</v>
      </c>
      <c r="H352" s="6">
        <v>0</v>
      </c>
      <c r="I352" s="25">
        <f t="shared" si="14"/>
        <v>256796.5500000001</v>
      </c>
      <c r="J352" s="26">
        <v>0</v>
      </c>
      <c r="K352" s="6">
        <v>0</v>
      </c>
      <c r="L352" s="25">
        <f t="shared" si="13"/>
        <v>-1810.1699999999998</v>
      </c>
    </row>
    <row r="353" spans="1:12">
      <c r="A353" s="8">
        <v>42320</v>
      </c>
      <c r="B353" s="7" t="s">
        <v>596</v>
      </c>
      <c r="C353" s="7" t="s">
        <v>47</v>
      </c>
      <c r="D353" s="45" t="s">
        <v>503</v>
      </c>
      <c r="E353" s="45" t="s">
        <v>504</v>
      </c>
      <c r="F353" s="46" t="s">
        <v>669</v>
      </c>
      <c r="G353" s="26">
        <v>0</v>
      </c>
      <c r="H353" s="6">
        <v>0</v>
      </c>
      <c r="I353" s="25">
        <f t="shared" si="14"/>
        <v>256796.5500000001</v>
      </c>
      <c r="J353" s="26">
        <v>82.98</v>
      </c>
      <c r="K353" s="6">
        <v>0</v>
      </c>
      <c r="L353" s="25">
        <f t="shared" si="13"/>
        <v>-1893.1499999999999</v>
      </c>
    </row>
    <row r="354" spans="1:12">
      <c r="A354" s="8">
        <v>42325</v>
      </c>
      <c r="B354" s="7" t="s">
        <v>631</v>
      </c>
      <c r="C354" s="7" t="s">
        <v>47</v>
      </c>
      <c r="D354" s="45" t="s">
        <v>670</v>
      </c>
      <c r="E354" s="45" t="s">
        <v>103</v>
      </c>
      <c r="F354" s="46" t="s">
        <v>671</v>
      </c>
      <c r="G354" s="26">
        <v>0</v>
      </c>
      <c r="H354" s="6">
        <v>0</v>
      </c>
      <c r="I354" s="25">
        <f t="shared" si="14"/>
        <v>256796.5500000001</v>
      </c>
      <c r="J354" s="26">
        <v>514.21</v>
      </c>
      <c r="K354" s="6">
        <v>0</v>
      </c>
      <c r="L354" s="25">
        <f t="shared" si="13"/>
        <v>-2407.3599999999997</v>
      </c>
    </row>
    <row r="355" spans="1:12">
      <c r="A355" s="8">
        <v>42326</v>
      </c>
      <c r="B355" s="7" t="s">
        <v>54</v>
      </c>
      <c r="C355" s="7" t="s">
        <v>39</v>
      </c>
      <c r="D355" s="7" t="s">
        <v>55</v>
      </c>
      <c r="E355" s="7" t="s">
        <v>56</v>
      </c>
      <c r="F355" s="46" t="s">
        <v>705</v>
      </c>
      <c r="G355" s="26">
        <v>5246.03</v>
      </c>
      <c r="H355" s="6">
        <v>0</v>
      </c>
      <c r="I355" s="25">
        <f t="shared" si="14"/>
        <v>251550.52000000011</v>
      </c>
      <c r="J355" s="26">
        <v>0</v>
      </c>
      <c r="K355" s="6">
        <v>0</v>
      </c>
      <c r="L355" s="25">
        <f t="shared" si="13"/>
        <v>-2407.3599999999997</v>
      </c>
    </row>
    <row r="356" spans="1:12">
      <c r="A356" s="8">
        <v>42326</v>
      </c>
      <c r="B356" s="7" t="s">
        <v>626</v>
      </c>
      <c r="C356" s="7" t="s">
        <v>39</v>
      </c>
      <c r="D356" s="45" t="s">
        <v>616</v>
      </c>
      <c r="E356" s="45" t="s">
        <v>617</v>
      </c>
      <c r="F356" s="46" t="s">
        <v>638</v>
      </c>
      <c r="G356" s="26">
        <v>264.72000000000003</v>
      </c>
      <c r="H356" s="6">
        <v>0</v>
      </c>
      <c r="I356" s="25">
        <f t="shared" si="14"/>
        <v>251285.8000000001</v>
      </c>
      <c r="J356" s="26">
        <v>0</v>
      </c>
      <c r="K356" s="6">
        <v>0</v>
      </c>
      <c r="L356" s="25">
        <f t="shared" si="13"/>
        <v>-2407.3599999999997</v>
      </c>
    </row>
    <row r="357" spans="1:12">
      <c r="A357" s="8">
        <v>42327</v>
      </c>
      <c r="B357" s="7" t="s">
        <v>627</v>
      </c>
      <c r="C357" s="7" t="s">
        <v>39</v>
      </c>
      <c r="D357" s="7" t="s">
        <v>44</v>
      </c>
      <c r="E357" s="7" t="s">
        <v>45</v>
      </c>
      <c r="F357" s="9" t="s">
        <v>42</v>
      </c>
      <c r="G357" s="26">
        <v>2407.36</v>
      </c>
      <c r="H357" s="6">
        <v>0</v>
      </c>
      <c r="I357" s="25">
        <f t="shared" si="14"/>
        <v>248878.44000000012</v>
      </c>
      <c r="J357" s="26">
        <v>0</v>
      </c>
      <c r="K357" s="6">
        <v>2407.36</v>
      </c>
      <c r="L357" s="25">
        <f t="shared" si="13"/>
        <v>0</v>
      </c>
    </row>
    <row r="358" spans="1:12">
      <c r="A358" s="8">
        <v>42331</v>
      </c>
      <c r="B358" s="7" t="s">
        <v>650</v>
      </c>
      <c r="C358" s="7" t="s">
        <v>39</v>
      </c>
      <c r="D358" s="45" t="s">
        <v>228</v>
      </c>
      <c r="E358" s="45" t="s">
        <v>229</v>
      </c>
      <c r="F358" s="46" t="s">
        <v>672</v>
      </c>
      <c r="G358" s="26">
        <v>400</v>
      </c>
      <c r="H358" s="6">
        <v>0</v>
      </c>
      <c r="I358" s="25">
        <f t="shared" si="14"/>
        <v>248478.44000000012</v>
      </c>
      <c r="J358" s="26">
        <v>0</v>
      </c>
      <c r="K358" s="6">
        <v>0</v>
      </c>
      <c r="L358" s="25">
        <f t="shared" si="13"/>
        <v>0</v>
      </c>
    </row>
    <row r="359" spans="1:12">
      <c r="A359" s="8">
        <v>42331</v>
      </c>
      <c r="B359" s="7" t="s">
        <v>651</v>
      </c>
      <c r="C359" s="7" t="s">
        <v>39</v>
      </c>
      <c r="D359" s="45" t="s">
        <v>228</v>
      </c>
      <c r="E359" s="45" t="s">
        <v>229</v>
      </c>
      <c r="F359" s="46" t="s">
        <v>673</v>
      </c>
      <c r="G359" s="26">
        <v>480</v>
      </c>
      <c r="H359" s="6">
        <v>0</v>
      </c>
      <c r="I359" s="25">
        <f t="shared" si="14"/>
        <v>247998.44000000012</v>
      </c>
      <c r="J359" s="26">
        <v>0</v>
      </c>
      <c r="K359" s="6">
        <v>0</v>
      </c>
      <c r="L359" s="25">
        <f t="shared" si="13"/>
        <v>0</v>
      </c>
    </row>
    <row r="360" spans="1:12">
      <c r="A360" s="8">
        <v>42333</v>
      </c>
      <c r="B360" s="7" t="s">
        <v>652</v>
      </c>
      <c r="C360" s="7" t="s">
        <v>39</v>
      </c>
      <c r="D360" s="45" t="s">
        <v>375</v>
      </c>
      <c r="E360" s="45" t="s">
        <v>193</v>
      </c>
      <c r="F360" s="46" t="s">
        <v>679</v>
      </c>
      <c r="G360" s="26">
        <v>60</v>
      </c>
      <c r="H360" s="6">
        <v>0</v>
      </c>
      <c r="I360" s="25">
        <f t="shared" si="14"/>
        <v>247938.44000000012</v>
      </c>
      <c r="J360" s="26">
        <v>0</v>
      </c>
      <c r="K360" s="6">
        <v>0</v>
      </c>
      <c r="L360" s="25">
        <f t="shared" si="13"/>
        <v>0</v>
      </c>
    </row>
    <row r="361" spans="1:12">
      <c r="A361" s="8">
        <v>42333</v>
      </c>
      <c r="B361" s="7" t="s">
        <v>652</v>
      </c>
      <c r="C361" s="7" t="s">
        <v>39</v>
      </c>
      <c r="D361" s="45" t="s">
        <v>375</v>
      </c>
      <c r="E361" s="45" t="s">
        <v>315</v>
      </c>
      <c r="F361" s="46" t="s">
        <v>679</v>
      </c>
      <c r="G361" s="26">
        <v>20</v>
      </c>
      <c r="H361" s="6">
        <v>0</v>
      </c>
      <c r="I361" s="25">
        <f t="shared" si="14"/>
        <v>247918.44000000012</v>
      </c>
      <c r="J361" s="26">
        <v>0</v>
      </c>
      <c r="K361" s="6">
        <v>0</v>
      </c>
      <c r="L361" s="25">
        <f t="shared" si="13"/>
        <v>0</v>
      </c>
    </row>
    <row r="362" spans="1:12">
      <c r="A362" s="8">
        <v>42333</v>
      </c>
      <c r="B362" s="7" t="s">
        <v>653</v>
      </c>
      <c r="C362" s="7" t="s">
        <v>39</v>
      </c>
      <c r="D362" s="45" t="s">
        <v>228</v>
      </c>
      <c r="E362" s="45" t="s">
        <v>229</v>
      </c>
      <c r="F362" s="46" t="s">
        <v>674</v>
      </c>
      <c r="G362" s="26">
        <v>480</v>
      </c>
      <c r="H362" s="6">
        <v>0</v>
      </c>
      <c r="I362" s="25">
        <f t="shared" si="14"/>
        <v>247438.44000000012</v>
      </c>
      <c r="J362" s="26">
        <v>0</v>
      </c>
      <c r="K362" s="6">
        <v>0</v>
      </c>
      <c r="L362" s="25">
        <f t="shared" si="13"/>
        <v>0</v>
      </c>
    </row>
    <row r="363" spans="1:12">
      <c r="A363" s="8">
        <v>42334</v>
      </c>
      <c r="B363" s="7" t="s">
        <v>654</v>
      </c>
      <c r="C363" s="7" t="s">
        <v>39</v>
      </c>
      <c r="D363" s="45" t="s">
        <v>299</v>
      </c>
      <c r="E363" s="45" t="s">
        <v>193</v>
      </c>
      <c r="F363" s="46" t="s">
        <v>680</v>
      </c>
      <c r="G363" s="26">
        <v>30</v>
      </c>
      <c r="H363" s="6">
        <v>0</v>
      </c>
      <c r="I363" s="25">
        <f t="shared" si="14"/>
        <v>247408.44000000012</v>
      </c>
      <c r="J363" s="26">
        <v>0</v>
      </c>
      <c r="K363" s="6">
        <v>0</v>
      </c>
      <c r="L363" s="25">
        <f t="shared" si="13"/>
        <v>0</v>
      </c>
    </row>
    <row r="364" spans="1:12">
      <c r="A364" s="8">
        <v>42334</v>
      </c>
      <c r="B364" s="7" t="s">
        <v>655</v>
      </c>
      <c r="C364" s="7" t="s">
        <v>39</v>
      </c>
      <c r="D364" s="45" t="s">
        <v>376</v>
      </c>
      <c r="E364" s="45" t="s">
        <v>193</v>
      </c>
      <c r="F364" s="46" t="s">
        <v>681</v>
      </c>
      <c r="G364" s="26">
        <v>120</v>
      </c>
      <c r="H364" s="6">
        <v>0</v>
      </c>
      <c r="I364" s="25">
        <f t="shared" si="14"/>
        <v>247288.44000000012</v>
      </c>
      <c r="J364" s="26">
        <v>0</v>
      </c>
      <c r="K364" s="6">
        <v>0</v>
      </c>
      <c r="L364" s="25">
        <f t="shared" si="13"/>
        <v>0</v>
      </c>
    </row>
    <row r="365" spans="1:12">
      <c r="A365" s="8">
        <v>42334</v>
      </c>
      <c r="B365" s="7" t="s">
        <v>94</v>
      </c>
      <c r="C365" s="7" t="s">
        <v>47</v>
      </c>
      <c r="D365" s="45" t="s">
        <v>95</v>
      </c>
      <c r="E365" s="45" t="s">
        <v>74</v>
      </c>
      <c r="F365" s="46" t="s">
        <v>42</v>
      </c>
      <c r="G365" s="26">
        <v>0</v>
      </c>
      <c r="H365" s="6">
        <v>0</v>
      </c>
      <c r="I365" s="25">
        <f t="shared" si="14"/>
        <v>247288.44000000012</v>
      </c>
      <c r="J365" s="26">
        <v>52.98</v>
      </c>
      <c r="K365" s="6">
        <v>0</v>
      </c>
      <c r="L365" s="25">
        <f t="shared" si="13"/>
        <v>-52.98</v>
      </c>
    </row>
    <row r="366" spans="1:12">
      <c r="A366" s="8">
        <v>42334</v>
      </c>
      <c r="B366" s="7" t="s">
        <v>94</v>
      </c>
      <c r="C366" s="7" t="s">
        <v>47</v>
      </c>
      <c r="D366" s="45" t="s">
        <v>95</v>
      </c>
      <c r="E366" s="45" t="s">
        <v>74</v>
      </c>
      <c r="F366" s="46" t="s">
        <v>42</v>
      </c>
      <c r="G366" s="26">
        <v>0</v>
      </c>
      <c r="H366" s="6">
        <v>0</v>
      </c>
      <c r="I366" s="25">
        <f t="shared" si="14"/>
        <v>247288.44000000012</v>
      </c>
      <c r="J366" s="26">
        <v>64.39</v>
      </c>
      <c r="K366" s="6">
        <v>0</v>
      </c>
      <c r="L366" s="25">
        <f t="shared" si="13"/>
        <v>-117.37</v>
      </c>
    </row>
    <row r="367" spans="1:12">
      <c r="A367" s="8">
        <v>42335</v>
      </c>
      <c r="B367" s="7" t="s">
        <v>656</v>
      </c>
      <c r="C367" s="7" t="s">
        <v>39</v>
      </c>
      <c r="D367" s="45" t="s">
        <v>606</v>
      </c>
      <c r="E367" s="45" t="s">
        <v>193</v>
      </c>
      <c r="F367" s="46" t="s">
        <v>682</v>
      </c>
      <c r="G367" s="26">
        <v>453.2</v>
      </c>
      <c r="H367" s="6">
        <v>0</v>
      </c>
      <c r="I367" s="25">
        <f t="shared" si="14"/>
        <v>246835.24000000011</v>
      </c>
      <c r="J367" s="26">
        <v>0</v>
      </c>
      <c r="K367" s="6">
        <v>0</v>
      </c>
      <c r="L367" s="25">
        <f t="shared" si="13"/>
        <v>-117.37</v>
      </c>
    </row>
    <row r="368" spans="1:12">
      <c r="A368" s="8">
        <v>42335</v>
      </c>
      <c r="B368" s="7" t="s">
        <v>657</v>
      </c>
      <c r="C368" s="7" t="s">
        <v>39</v>
      </c>
      <c r="D368" s="45" t="s">
        <v>304</v>
      </c>
      <c r="E368" s="45" t="s">
        <v>193</v>
      </c>
      <c r="F368" s="46" t="s">
        <v>675</v>
      </c>
      <c r="G368" s="26">
        <v>40</v>
      </c>
      <c r="H368" s="6">
        <v>0</v>
      </c>
      <c r="I368" s="25">
        <f t="shared" si="14"/>
        <v>246795.24000000011</v>
      </c>
      <c r="J368" s="26">
        <v>0</v>
      </c>
      <c r="K368" s="6">
        <v>0</v>
      </c>
      <c r="L368" s="25">
        <f t="shared" si="13"/>
        <v>-117.37</v>
      </c>
    </row>
    <row r="369" spans="1:12">
      <c r="A369" s="8">
        <v>42335</v>
      </c>
      <c r="B369" s="7" t="s">
        <v>658</v>
      </c>
      <c r="C369" s="7" t="s">
        <v>39</v>
      </c>
      <c r="D369" s="45" t="s">
        <v>304</v>
      </c>
      <c r="E369" s="45" t="s">
        <v>193</v>
      </c>
      <c r="F369" s="46" t="s">
        <v>676</v>
      </c>
      <c r="G369" s="26">
        <v>80</v>
      </c>
      <c r="H369" s="6">
        <v>0</v>
      </c>
      <c r="I369" s="25">
        <f t="shared" si="14"/>
        <v>246715.24000000011</v>
      </c>
      <c r="J369" s="26">
        <v>0</v>
      </c>
      <c r="K369" s="6">
        <v>0</v>
      </c>
      <c r="L369" s="25">
        <f t="shared" si="13"/>
        <v>-117.37</v>
      </c>
    </row>
    <row r="370" spans="1:12">
      <c r="A370" s="8">
        <v>42338</v>
      </c>
      <c r="B370" s="7" t="s">
        <v>16</v>
      </c>
      <c r="C370" s="7" t="s">
        <v>39</v>
      </c>
      <c r="D370" s="7" t="s">
        <v>87</v>
      </c>
      <c r="E370" s="7" t="s">
        <v>88</v>
      </c>
      <c r="F370" s="9" t="s">
        <v>42</v>
      </c>
      <c r="G370" s="26">
        <v>0</v>
      </c>
      <c r="H370" s="6">
        <v>250.43</v>
      </c>
      <c r="I370" s="25">
        <f t="shared" si="14"/>
        <v>246965.6700000001</v>
      </c>
      <c r="J370" s="26">
        <v>0</v>
      </c>
      <c r="K370" s="6">
        <v>0</v>
      </c>
      <c r="L370" s="25">
        <f t="shared" si="13"/>
        <v>-117.37</v>
      </c>
    </row>
    <row r="371" spans="1:12">
      <c r="A371" s="8">
        <v>42339</v>
      </c>
      <c r="B371" s="7" t="s">
        <v>659</v>
      </c>
      <c r="C371" s="7" t="s">
        <v>39</v>
      </c>
      <c r="D371" s="45" t="s">
        <v>197</v>
      </c>
      <c r="E371" s="45" t="s">
        <v>197</v>
      </c>
      <c r="F371" s="46" t="s">
        <v>677</v>
      </c>
      <c r="G371" s="26">
        <v>11.7</v>
      </c>
      <c r="H371" s="6">
        <v>0</v>
      </c>
      <c r="I371" s="25">
        <f t="shared" si="14"/>
        <v>246953.97000000009</v>
      </c>
      <c r="J371" s="26">
        <v>0</v>
      </c>
      <c r="K371" s="6">
        <v>0</v>
      </c>
      <c r="L371" s="25">
        <f t="shared" si="13"/>
        <v>-117.37</v>
      </c>
    </row>
    <row r="372" spans="1:12">
      <c r="A372" s="8">
        <v>42339</v>
      </c>
      <c r="B372" s="7" t="s">
        <v>660</v>
      </c>
      <c r="C372" s="7" t="s">
        <v>39</v>
      </c>
      <c r="D372" s="45" t="s">
        <v>197</v>
      </c>
      <c r="E372" s="45" t="s">
        <v>197</v>
      </c>
      <c r="F372" s="46" t="s">
        <v>678</v>
      </c>
      <c r="G372" s="26">
        <v>25.1</v>
      </c>
      <c r="H372" s="6">
        <v>0</v>
      </c>
      <c r="I372" s="25">
        <f t="shared" si="14"/>
        <v>246928.87000000008</v>
      </c>
      <c r="J372" s="26">
        <v>0</v>
      </c>
      <c r="K372" s="6">
        <v>0</v>
      </c>
      <c r="L372" s="25">
        <f t="shared" si="13"/>
        <v>-117.37</v>
      </c>
    </row>
    <row r="373" spans="1:12">
      <c r="A373" s="8">
        <v>42339</v>
      </c>
      <c r="B373" s="7" t="s">
        <v>661</v>
      </c>
      <c r="C373" s="7" t="s">
        <v>39</v>
      </c>
      <c r="D373" s="45" t="s">
        <v>197</v>
      </c>
      <c r="E373" s="45" t="s">
        <v>197</v>
      </c>
      <c r="F373" s="46" t="s">
        <v>695</v>
      </c>
      <c r="G373" s="26">
        <v>25.1</v>
      </c>
      <c r="H373" s="6">
        <v>0</v>
      </c>
      <c r="I373" s="25">
        <f t="shared" si="14"/>
        <v>246903.77000000008</v>
      </c>
      <c r="J373" s="26">
        <v>0</v>
      </c>
      <c r="K373" s="6">
        <v>0</v>
      </c>
      <c r="L373" s="25">
        <f t="shared" si="13"/>
        <v>-117.37</v>
      </c>
    </row>
    <row r="374" spans="1:12">
      <c r="A374" s="8">
        <v>42339</v>
      </c>
      <c r="B374" s="7" t="s">
        <v>662</v>
      </c>
      <c r="C374" s="7" t="s">
        <v>39</v>
      </c>
      <c r="D374" s="45" t="s">
        <v>696</v>
      </c>
      <c r="E374" s="45" t="s">
        <v>620</v>
      </c>
      <c r="F374" s="46" t="s">
        <v>697</v>
      </c>
      <c r="G374" s="26">
        <v>200</v>
      </c>
      <c r="H374" s="6">
        <v>0</v>
      </c>
      <c r="I374" s="25">
        <f t="shared" si="14"/>
        <v>246703.77000000008</v>
      </c>
      <c r="J374" s="26">
        <v>0</v>
      </c>
      <c r="K374" s="6">
        <v>0</v>
      </c>
      <c r="L374" s="25">
        <f t="shared" si="13"/>
        <v>-117.37</v>
      </c>
    </row>
    <row r="375" spans="1:12">
      <c r="A375" s="8">
        <v>42340</v>
      </c>
      <c r="B375" s="7" t="s">
        <v>46</v>
      </c>
      <c r="C375" s="7" t="s">
        <v>47</v>
      </c>
      <c r="D375" s="45" t="s">
        <v>48</v>
      </c>
      <c r="E375" s="45" t="s">
        <v>74</v>
      </c>
      <c r="F375" s="46" t="s">
        <v>42</v>
      </c>
      <c r="G375" s="26">
        <v>0</v>
      </c>
      <c r="H375" s="6">
        <v>0</v>
      </c>
      <c r="I375" s="25">
        <f t="shared" si="14"/>
        <v>246703.77000000008</v>
      </c>
      <c r="J375" s="26">
        <v>55</v>
      </c>
      <c r="K375" s="6">
        <v>0</v>
      </c>
      <c r="L375" s="25">
        <f t="shared" si="13"/>
        <v>-172.37</v>
      </c>
    </row>
    <row r="376" spans="1:12">
      <c r="A376" s="8">
        <v>42341</v>
      </c>
      <c r="B376" s="7" t="s">
        <v>38</v>
      </c>
      <c r="C376" s="7" t="s">
        <v>39</v>
      </c>
      <c r="D376" s="7" t="s">
        <v>40</v>
      </c>
      <c r="E376" s="7" t="s">
        <v>41</v>
      </c>
      <c r="F376" s="9" t="s">
        <v>42</v>
      </c>
      <c r="G376" s="26">
        <v>0</v>
      </c>
      <c r="H376" s="6">
        <v>5374.49</v>
      </c>
      <c r="I376" s="25">
        <f t="shared" si="14"/>
        <v>252078.26000000007</v>
      </c>
      <c r="J376" s="26">
        <v>0</v>
      </c>
      <c r="K376" s="6">
        <v>0</v>
      </c>
      <c r="L376" s="25">
        <f t="shared" si="13"/>
        <v>-172.37</v>
      </c>
    </row>
    <row r="377" spans="1:12">
      <c r="A377" s="8">
        <v>42341</v>
      </c>
      <c r="B377" s="7" t="s">
        <v>663</v>
      </c>
      <c r="C377" s="7" t="s">
        <v>39</v>
      </c>
      <c r="D377" s="7" t="s">
        <v>44</v>
      </c>
      <c r="E377" s="7" t="s">
        <v>45</v>
      </c>
      <c r="F377" s="9" t="s">
        <v>42</v>
      </c>
      <c r="G377" s="26">
        <v>117.37</v>
      </c>
      <c r="H377" s="6">
        <v>0</v>
      </c>
      <c r="I377" s="25">
        <f t="shared" si="14"/>
        <v>251960.89000000007</v>
      </c>
      <c r="J377" s="26">
        <v>0</v>
      </c>
      <c r="K377" s="6">
        <v>117.37</v>
      </c>
      <c r="L377" s="25">
        <f t="shared" si="13"/>
        <v>-55</v>
      </c>
    </row>
    <row r="378" spans="1:12">
      <c r="A378" s="8">
        <v>42341</v>
      </c>
      <c r="B378" s="7" t="s">
        <v>54</v>
      </c>
      <c r="C378" s="7" t="s">
        <v>39</v>
      </c>
      <c r="D378" s="7" t="s">
        <v>55</v>
      </c>
      <c r="E378" s="7" t="s">
        <v>56</v>
      </c>
      <c r="F378" s="46" t="s">
        <v>706</v>
      </c>
      <c r="G378" s="26">
        <v>5464.92</v>
      </c>
      <c r="H378" s="6">
        <v>0</v>
      </c>
      <c r="I378" s="25">
        <f t="shared" si="14"/>
        <v>246495.97000000006</v>
      </c>
      <c r="J378" s="26">
        <v>0</v>
      </c>
      <c r="K378" s="6">
        <v>0</v>
      </c>
      <c r="L378" s="25">
        <f t="shared" si="13"/>
        <v>-55</v>
      </c>
    </row>
    <row r="379" spans="1:12">
      <c r="A379" s="8">
        <v>42341</v>
      </c>
      <c r="B379" s="7" t="s">
        <v>683</v>
      </c>
      <c r="C379" s="7" t="s">
        <v>39</v>
      </c>
      <c r="D379" s="45" t="s">
        <v>566</v>
      </c>
      <c r="E379" s="45" t="s">
        <v>193</v>
      </c>
      <c r="F379" s="46" t="s">
        <v>688</v>
      </c>
      <c r="G379" s="26">
        <v>530</v>
      </c>
      <c r="H379" s="6">
        <v>0</v>
      </c>
      <c r="I379" s="25">
        <f t="shared" si="14"/>
        <v>245965.97000000006</v>
      </c>
      <c r="J379" s="26">
        <v>0</v>
      </c>
      <c r="K379" s="6">
        <v>0</v>
      </c>
      <c r="L379" s="25">
        <f t="shared" ref="L379:L398" si="15">L378-J379+K379</f>
        <v>-55</v>
      </c>
    </row>
    <row r="380" spans="1:12">
      <c r="A380" s="8">
        <v>42341</v>
      </c>
      <c r="B380" s="7" t="s">
        <v>62</v>
      </c>
      <c r="C380" s="7" t="s">
        <v>47</v>
      </c>
      <c r="D380" s="45" t="s">
        <v>614</v>
      </c>
      <c r="E380" s="45" t="s">
        <v>504</v>
      </c>
      <c r="F380" s="46" t="s">
        <v>698</v>
      </c>
      <c r="G380" s="26">
        <v>0</v>
      </c>
      <c r="H380" s="6">
        <v>0</v>
      </c>
      <c r="I380" s="25">
        <f t="shared" si="14"/>
        <v>245965.97000000006</v>
      </c>
      <c r="J380" s="26">
        <v>58.97</v>
      </c>
      <c r="K380" s="6">
        <v>0</v>
      </c>
      <c r="L380" s="25">
        <f t="shared" si="15"/>
        <v>-113.97</v>
      </c>
    </row>
    <row r="381" spans="1:12">
      <c r="A381" s="8">
        <v>42341</v>
      </c>
      <c r="B381" s="7" t="s">
        <v>687</v>
      </c>
      <c r="C381" s="7" t="s">
        <v>47</v>
      </c>
      <c r="D381" s="45" t="s">
        <v>699</v>
      </c>
      <c r="E381" s="45" t="s">
        <v>620</v>
      </c>
      <c r="F381" s="46" t="s">
        <v>700</v>
      </c>
      <c r="G381" s="26">
        <v>0</v>
      </c>
      <c r="H381" s="6">
        <v>0</v>
      </c>
      <c r="I381" s="25">
        <f t="shared" si="14"/>
        <v>245965.97000000006</v>
      </c>
      <c r="J381" s="26">
        <v>30.7</v>
      </c>
      <c r="K381" s="6">
        <v>0</v>
      </c>
      <c r="L381" s="25">
        <f t="shared" si="15"/>
        <v>-144.66999999999999</v>
      </c>
    </row>
    <row r="382" spans="1:12">
      <c r="A382" s="8">
        <v>42342</v>
      </c>
      <c r="B382" s="7" t="s">
        <v>684</v>
      </c>
      <c r="C382" s="7" t="s">
        <v>39</v>
      </c>
      <c r="D382" s="45" t="s">
        <v>212</v>
      </c>
      <c r="E382" s="45" t="s">
        <v>56</v>
      </c>
      <c r="F382" s="46" t="s">
        <v>701</v>
      </c>
      <c r="G382" s="26">
        <v>108.06</v>
      </c>
      <c r="H382" s="6">
        <v>0</v>
      </c>
      <c r="I382" s="25">
        <f t="shared" si="14"/>
        <v>245857.91000000006</v>
      </c>
      <c r="J382" s="26">
        <v>0</v>
      </c>
      <c r="K382" s="6">
        <v>0</v>
      </c>
      <c r="L382" s="25">
        <f t="shared" si="15"/>
        <v>-144.66999999999999</v>
      </c>
    </row>
    <row r="383" spans="1:12">
      <c r="A383" s="8">
        <v>42344</v>
      </c>
      <c r="B383" s="7" t="s">
        <v>49</v>
      </c>
      <c r="C383" s="7" t="s">
        <v>47</v>
      </c>
      <c r="D383" s="45" t="s">
        <v>50</v>
      </c>
      <c r="E383" s="45" t="s">
        <v>74</v>
      </c>
      <c r="F383" s="46" t="s">
        <v>42</v>
      </c>
      <c r="G383" s="26">
        <v>0</v>
      </c>
      <c r="H383" s="6">
        <v>0</v>
      </c>
      <c r="I383" s="25">
        <f t="shared" si="14"/>
        <v>245857.91000000006</v>
      </c>
      <c r="J383" s="26">
        <v>37.14</v>
      </c>
      <c r="K383" s="6">
        <v>0</v>
      </c>
      <c r="L383" s="25">
        <f t="shared" si="15"/>
        <v>-181.81</v>
      </c>
    </row>
    <row r="384" spans="1:12">
      <c r="A384" s="8">
        <v>42345</v>
      </c>
      <c r="B384" s="7" t="s">
        <v>57</v>
      </c>
      <c r="C384" s="7" t="s">
        <v>39</v>
      </c>
      <c r="D384" s="7" t="s">
        <v>55</v>
      </c>
      <c r="E384" s="7" t="s">
        <v>56</v>
      </c>
      <c r="F384" s="46" t="s">
        <v>707</v>
      </c>
      <c r="G384" s="26">
        <v>57.49</v>
      </c>
      <c r="H384" s="6">
        <v>0</v>
      </c>
      <c r="I384" s="25">
        <f t="shared" si="14"/>
        <v>245800.42000000007</v>
      </c>
      <c r="J384" s="26">
        <v>0</v>
      </c>
      <c r="K384" s="6">
        <v>0</v>
      </c>
      <c r="L384" s="25">
        <f t="shared" si="15"/>
        <v>-181.81</v>
      </c>
    </row>
    <row r="385" spans="1:12">
      <c r="A385" s="8">
        <v>42347</v>
      </c>
      <c r="B385" s="7" t="s">
        <v>685</v>
      </c>
      <c r="C385" s="7" t="s">
        <v>39</v>
      </c>
      <c r="D385" s="45" t="s">
        <v>689</v>
      </c>
      <c r="E385" s="45" t="s">
        <v>315</v>
      </c>
      <c r="F385" s="46" t="s">
        <v>690</v>
      </c>
      <c r="G385" s="26">
        <v>101.78</v>
      </c>
      <c r="H385" s="6">
        <v>0</v>
      </c>
      <c r="I385" s="25">
        <f t="shared" si="14"/>
        <v>245698.64000000007</v>
      </c>
      <c r="J385" s="26">
        <v>0</v>
      </c>
      <c r="K385" s="6">
        <v>0</v>
      </c>
      <c r="L385" s="25">
        <f t="shared" si="15"/>
        <v>-181.81</v>
      </c>
    </row>
    <row r="386" spans="1:12">
      <c r="A386" s="8">
        <v>42348</v>
      </c>
      <c r="B386" s="7" t="s">
        <v>686</v>
      </c>
      <c r="C386" s="7" t="s">
        <v>39</v>
      </c>
      <c r="D386" s="7" t="s">
        <v>44</v>
      </c>
      <c r="E386" s="7" t="s">
        <v>45</v>
      </c>
      <c r="F386" s="9" t="s">
        <v>42</v>
      </c>
      <c r="G386" s="26">
        <v>181.81</v>
      </c>
      <c r="H386" s="6">
        <v>0</v>
      </c>
      <c r="I386" s="25">
        <f t="shared" ref="I386:I398" si="16">I385-G386+H386</f>
        <v>245516.83000000007</v>
      </c>
      <c r="J386" s="26">
        <v>0</v>
      </c>
      <c r="K386" s="6">
        <v>181.81</v>
      </c>
      <c r="L386" s="25">
        <f t="shared" si="15"/>
        <v>0</v>
      </c>
    </row>
    <row r="387" spans="1:12">
      <c r="A387" s="8">
        <v>42348</v>
      </c>
      <c r="B387" s="7" t="s">
        <v>51</v>
      </c>
      <c r="C387" s="7" t="s">
        <v>39</v>
      </c>
      <c r="D387" s="7" t="s">
        <v>52</v>
      </c>
      <c r="E387" s="7" t="s">
        <v>53</v>
      </c>
      <c r="F387" s="9" t="s">
        <v>42</v>
      </c>
      <c r="G387" s="26">
        <v>55.04</v>
      </c>
      <c r="H387" s="6">
        <v>0</v>
      </c>
      <c r="I387" s="25">
        <f t="shared" si="16"/>
        <v>245461.79000000007</v>
      </c>
      <c r="J387" s="26">
        <v>0</v>
      </c>
      <c r="K387" s="6">
        <v>0</v>
      </c>
      <c r="L387" s="25">
        <f t="shared" si="15"/>
        <v>0</v>
      </c>
    </row>
    <row r="388" spans="1:12">
      <c r="A388" s="8">
        <v>42355</v>
      </c>
      <c r="B388" s="7" t="s">
        <v>54</v>
      </c>
      <c r="C388" s="7" t="s">
        <v>39</v>
      </c>
      <c r="D388" s="7" t="s">
        <v>55</v>
      </c>
      <c r="E388" s="7" t="s">
        <v>56</v>
      </c>
      <c r="F388" s="46" t="s">
        <v>708</v>
      </c>
      <c r="G388" s="26">
        <v>5289.92</v>
      </c>
      <c r="H388" s="6">
        <v>0</v>
      </c>
      <c r="I388" s="25">
        <f t="shared" si="16"/>
        <v>240171.87000000005</v>
      </c>
      <c r="J388" s="26">
        <v>0</v>
      </c>
      <c r="K388" s="6">
        <v>0</v>
      </c>
      <c r="L388" s="25">
        <f t="shared" si="15"/>
        <v>0</v>
      </c>
    </row>
    <row r="389" spans="1:12">
      <c r="A389" s="8">
        <v>42721</v>
      </c>
      <c r="B389" s="7" t="s">
        <v>54</v>
      </c>
      <c r="C389" s="7" t="s">
        <v>39</v>
      </c>
      <c r="D389" s="7" t="s">
        <v>710</v>
      </c>
      <c r="E389" s="7" t="s">
        <v>33</v>
      </c>
      <c r="F389" s="46" t="s">
        <v>708</v>
      </c>
      <c r="G389" s="26">
        <v>796.96</v>
      </c>
      <c r="H389" s="6">
        <v>0</v>
      </c>
      <c r="I389" s="25">
        <f t="shared" si="16"/>
        <v>239374.91000000006</v>
      </c>
      <c r="J389" s="26">
        <v>0</v>
      </c>
      <c r="K389" s="6">
        <v>0</v>
      </c>
      <c r="L389" s="25">
        <f t="shared" si="15"/>
        <v>0</v>
      </c>
    </row>
    <row r="390" spans="1:12">
      <c r="A390" s="8">
        <v>42356</v>
      </c>
      <c r="B390" s="7" t="s">
        <v>38</v>
      </c>
      <c r="C390" s="7" t="s">
        <v>39</v>
      </c>
      <c r="D390" s="7" t="s">
        <v>40</v>
      </c>
      <c r="E390" s="7" t="s">
        <v>41</v>
      </c>
      <c r="F390" s="9" t="s">
        <v>42</v>
      </c>
      <c r="G390" s="26">
        <v>0</v>
      </c>
      <c r="H390" s="6">
        <v>5341.72</v>
      </c>
      <c r="I390" s="25">
        <f t="shared" si="16"/>
        <v>244716.63000000006</v>
      </c>
      <c r="J390" s="26">
        <v>0</v>
      </c>
      <c r="K390" s="6">
        <v>0</v>
      </c>
      <c r="L390" s="25">
        <f t="shared" si="15"/>
        <v>0</v>
      </c>
    </row>
    <row r="391" spans="1:12">
      <c r="A391" s="8">
        <v>42359</v>
      </c>
      <c r="B391" s="7" t="s">
        <v>57</v>
      </c>
      <c r="C391" s="7" t="s">
        <v>39</v>
      </c>
      <c r="D391" s="7" t="s">
        <v>55</v>
      </c>
      <c r="E391" s="7" t="s">
        <v>56</v>
      </c>
      <c r="F391" s="46" t="s">
        <v>709</v>
      </c>
      <c r="G391" s="26">
        <v>57.49</v>
      </c>
      <c r="H391" s="6">
        <v>0</v>
      </c>
      <c r="I391" s="25">
        <f t="shared" si="16"/>
        <v>244659.14000000007</v>
      </c>
      <c r="J391" s="26">
        <v>0</v>
      </c>
      <c r="K391" s="6">
        <v>0</v>
      </c>
      <c r="L391" s="25">
        <f t="shared" si="15"/>
        <v>0</v>
      </c>
    </row>
    <row r="392" spans="1:12">
      <c r="A392" s="8">
        <v>42733</v>
      </c>
      <c r="B392" s="7" t="s">
        <v>94</v>
      </c>
      <c r="C392" s="7" t="s">
        <v>47</v>
      </c>
      <c r="D392" s="7" t="s">
        <v>95</v>
      </c>
      <c r="E392" s="7" t="s">
        <v>74</v>
      </c>
      <c r="F392" s="46" t="s">
        <v>42</v>
      </c>
      <c r="G392" s="26">
        <v>0</v>
      </c>
      <c r="H392" s="6">
        <v>0</v>
      </c>
      <c r="I392" s="25">
        <f t="shared" si="16"/>
        <v>244659.14000000007</v>
      </c>
      <c r="J392" s="26">
        <v>64.39</v>
      </c>
      <c r="K392" s="6">
        <v>0</v>
      </c>
      <c r="L392" s="25">
        <f t="shared" si="15"/>
        <v>-64.39</v>
      </c>
    </row>
    <row r="393" spans="1:12">
      <c r="A393" s="8">
        <v>42733</v>
      </c>
      <c r="B393" s="7" t="s">
        <v>94</v>
      </c>
      <c r="C393" s="7" t="s">
        <v>47</v>
      </c>
      <c r="D393" s="7" t="s">
        <v>95</v>
      </c>
      <c r="E393" s="7" t="s">
        <v>74</v>
      </c>
      <c r="F393" s="46" t="s">
        <v>42</v>
      </c>
      <c r="G393" s="26">
        <v>0</v>
      </c>
      <c r="H393" s="6">
        <v>0</v>
      </c>
      <c r="I393" s="25">
        <f t="shared" si="16"/>
        <v>244659.14000000007</v>
      </c>
      <c r="J393" s="26">
        <v>52.98</v>
      </c>
      <c r="K393" s="6">
        <v>0</v>
      </c>
      <c r="L393" s="25">
        <f t="shared" si="15"/>
        <v>-117.37</v>
      </c>
    </row>
    <row r="394" spans="1:12">
      <c r="A394" s="8">
        <v>42733</v>
      </c>
      <c r="B394" s="7" t="s">
        <v>285</v>
      </c>
      <c r="C394" s="7" t="s">
        <v>47</v>
      </c>
      <c r="D394" s="7" t="s">
        <v>95</v>
      </c>
      <c r="E394" s="7" t="s">
        <v>74</v>
      </c>
      <c r="F394" s="46" t="s">
        <v>42</v>
      </c>
      <c r="G394" s="26">
        <v>0</v>
      </c>
      <c r="H394" s="6">
        <v>0</v>
      </c>
      <c r="I394" s="25">
        <f t="shared" si="16"/>
        <v>244659.14000000007</v>
      </c>
      <c r="J394" s="26">
        <v>196.61</v>
      </c>
      <c r="K394" s="6">
        <v>0</v>
      </c>
      <c r="L394" s="25">
        <f t="shared" si="15"/>
        <v>-313.98</v>
      </c>
    </row>
    <row r="395" spans="1:12">
      <c r="A395" s="8">
        <v>42734</v>
      </c>
      <c r="B395" s="7" t="s">
        <v>54</v>
      </c>
      <c r="C395" s="7" t="s">
        <v>39</v>
      </c>
      <c r="D395" s="7" t="s">
        <v>55</v>
      </c>
      <c r="E395" s="7" t="s">
        <v>56</v>
      </c>
      <c r="F395" s="46" t="s">
        <v>711</v>
      </c>
      <c r="G395" s="26">
        <v>4853.13</v>
      </c>
      <c r="H395" s="6">
        <v>0</v>
      </c>
      <c r="I395" s="25">
        <f t="shared" si="16"/>
        <v>239806.01000000007</v>
      </c>
      <c r="J395" s="26">
        <v>0</v>
      </c>
      <c r="K395" s="6">
        <v>0</v>
      </c>
      <c r="L395" s="25">
        <f t="shared" si="15"/>
        <v>-313.98</v>
      </c>
    </row>
    <row r="396" spans="1:12">
      <c r="A396" s="8">
        <v>42734</v>
      </c>
      <c r="B396" s="7" t="s">
        <v>54</v>
      </c>
      <c r="C396" s="7" t="s">
        <v>39</v>
      </c>
      <c r="D396" s="103" t="s">
        <v>710</v>
      </c>
      <c r="E396" s="103" t="s">
        <v>33</v>
      </c>
      <c r="F396" s="46" t="s">
        <v>711</v>
      </c>
      <c r="G396" s="26">
        <v>195.83</v>
      </c>
      <c r="H396" s="6">
        <v>0</v>
      </c>
      <c r="I396" s="25">
        <f t="shared" si="16"/>
        <v>239610.18000000008</v>
      </c>
      <c r="J396" s="26">
        <v>0</v>
      </c>
      <c r="K396" s="6">
        <v>0</v>
      </c>
      <c r="L396" s="25">
        <f t="shared" si="15"/>
        <v>-313.98</v>
      </c>
    </row>
    <row r="397" spans="1:12">
      <c r="A397" s="8">
        <v>42735</v>
      </c>
      <c r="B397" s="7" t="s">
        <v>16</v>
      </c>
      <c r="C397" s="7" t="s">
        <v>39</v>
      </c>
      <c r="D397" s="7" t="s">
        <v>87</v>
      </c>
      <c r="E397" s="7" t="s">
        <v>88</v>
      </c>
      <c r="F397" s="9" t="s">
        <v>42</v>
      </c>
      <c r="G397" s="26">
        <v>0</v>
      </c>
      <c r="H397" s="6">
        <v>249.44</v>
      </c>
      <c r="I397" s="25">
        <f t="shared" si="16"/>
        <v>239859.62000000008</v>
      </c>
      <c r="J397" s="26">
        <v>0</v>
      </c>
      <c r="K397" s="6">
        <v>0</v>
      </c>
      <c r="L397" s="25">
        <f t="shared" si="15"/>
        <v>-313.98</v>
      </c>
    </row>
    <row r="398" spans="1:12">
      <c r="A398" s="8">
        <v>42735</v>
      </c>
      <c r="B398" s="7" t="s">
        <v>702</v>
      </c>
      <c r="C398" s="7" t="s">
        <v>47</v>
      </c>
      <c r="D398" s="45" t="s">
        <v>699</v>
      </c>
      <c r="E398" s="45" t="s">
        <v>620</v>
      </c>
      <c r="F398" s="46" t="s">
        <v>712</v>
      </c>
      <c r="G398" s="26">
        <v>0</v>
      </c>
      <c r="H398" s="6">
        <v>0</v>
      </c>
      <c r="I398" s="25">
        <f t="shared" si="16"/>
        <v>239859.62000000008</v>
      </c>
      <c r="J398" s="26">
        <v>19.3</v>
      </c>
      <c r="L398" s="25">
        <f t="shared" si="15"/>
        <v>-333.28000000000003</v>
      </c>
    </row>
  </sheetData>
  <autoFilter ref="E1:E341"/>
  <sortState ref="A208:AE233">
    <sortCondition ref="A208:A233"/>
  </sortState>
  <mergeCells count="5">
    <mergeCell ref="F285:F286"/>
    <mergeCell ref="D285:D286"/>
    <mergeCell ref="C285:C286"/>
    <mergeCell ref="B285:B286"/>
    <mergeCell ref="A285:A286"/>
  </mergeCells>
  <phoneticPr fontId="2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B1" workbookViewId="0">
      <selection activeCell="J30" sqref="J30"/>
    </sheetView>
  </sheetViews>
  <sheetFormatPr baseColWidth="10" defaultRowHeight="15" x14ac:dyDescent="0"/>
  <cols>
    <col min="1" max="1" width="10.83203125" hidden="1" customWidth="1"/>
    <col min="2" max="2" width="41.33203125" customWidth="1"/>
    <col min="3" max="3" width="2.6640625" customWidth="1"/>
    <col min="4" max="4" width="11.5" bestFit="1" customWidth="1"/>
    <col min="5" max="5" width="2.5" customWidth="1"/>
    <col min="10" max="10" width="11.5" bestFit="1" customWidth="1"/>
  </cols>
  <sheetData>
    <row r="1" spans="1:10" ht="18">
      <c r="A1" s="111" t="s">
        <v>25</v>
      </c>
      <c r="B1" s="112"/>
      <c r="C1" s="112"/>
      <c r="D1" s="112"/>
      <c r="E1" s="30"/>
    </row>
    <row r="2" spans="1:10">
      <c r="A2" s="116" t="s">
        <v>13</v>
      </c>
      <c r="B2" s="116"/>
      <c r="C2" s="116"/>
      <c r="D2" s="116"/>
      <c r="E2" s="17"/>
    </row>
    <row r="3" spans="1:10">
      <c r="A3" s="116" t="s">
        <v>26</v>
      </c>
      <c r="B3" s="116"/>
      <c r="C3" s="116"/>
      <c r="D3" s="116"/>
      <c r="E3" s="18"/>
    </row>
    <row r="4" spans="1:10">
      <c r="A4" s="113"/>
      <c r="B4" s="113"/>
      <c r="C4" s="12"/>
      <c r="D4" s="27"/>
      <c r="E4" s="27"/>
    </row>
    <row r="5" spans="1:10">
      <c r="A5" s="114" t="s">
        <v>469</v>
      </c>
      <c r="B5" s="115"/>
      <c r="C5" s="33"/>
      <c r="D5" s="34" t="s">
        <v>17</v>
      </c>
      <c r="E5" s="19"/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11"/>
      <c r="E6" s="19"/>
    </row>
    <row r="7" spans="1:10">
      <c r="A7" s="11"/>
      <c r="B7" s="14" t="s">
        <v>28</v>
      </c>
      <c r="C7" s="12"/>
      <c r="D7" s="19">
        <v>72000</v>
      </c>
      <c r="E7" s="20"/>
      <c r="F7" s="31">
        <v>25810.240000000002</v>
      </c>
      <c r="G7" s="29">
        <v>16251.04</v>
      </c>
      <c r="H7" s="29">
        <v>17301.14</v>
      </c>
      <c r="I7" s="29">
        <v>18927.04</v>
      </c>
      <c r="J7" s="29">
        <f>SUM(F7:I7)</f>
        <v>78289.459999999992</v>
      </c>
    </row>
    <row r="8" spans="1:10">
      <c r="A8" s="11"/>
      <c r="B8" s="14" t="s">
        <v>29</v>
      </c>
      <c r="C8" s="12"/>
      <c r="D8" s="20">
        <v>49000</v>
      </c>
      <c r="E8" s="20"/>
      <c r="F8" s="31">
        <v>0</v>
      </c>
      <c r="G8" s="29">
        <v>0</v>
      </c>
      <c r="H8" s="29">
        <v>0</v>
      </c>
      <c r="I8" s="29">
        <v>0</v>
      </c>
      <c r="J8" s="29">
        <f t="shared" ref="J8:J30" si="0">SUM(F8:I8)</f>
        <v>0</v>
      </c>
    </row>
    <row r="9" spans="1:10">
      <c r="A9" s="11"/>
      <c r="B9" s="14" t="s">
        <v>16</v>
      </c>
      <c r="C9" s="12"/>
      <c r="D9" s="20">
        <v>5000</v>
      </c>
      <c r="E9" s="20"/>
      <c r="F9" s="31">
        <v>1261.75</v>
      </c>
      <c r="G9" s="29">
        <v>1041.3800000000001</v>
      </c>
      <c r="H9" s="29">
        <v>866.63</v>
      </c>
      <c r="I9" s="29">
        <v>768.97</v>
      </c>
      <c r="J9" s="29">
        <f t="shared" si="0"/>
        <v>3938.7300000000005</v>
      </c>
    </row>
    <row r="10" spans="1:10">
      <c r="A10" s="11"/>
      <c r="B10" s="14" t="s">
        <v>30</v>
      </c>
      <c r="C10" s="12"/>
      <c r="D10" s="20">
        <v>23500</v>
      </c>
      <c r="E10" s="20"/>
      <c r="F10" s="31">
        <v>5875</v>
      </c>
      <c r="G10" s="29">
        <v>5875</v>
      </c>
      <c r="H10" s="29">
        <v>5875</v>
      </c>
      <c r="I10" s="29">
        <v>5875</v>
      </c>
      <c r="J10" s="29">
        <f t="shared" si="0"/>
        <v>23500</v>
      </c>
    </row>
    <row r="11" spans="1:10">
      <c r="A11" s="11"/>
      <c r="B11" s="35"/>
      <c r="C11" s="36"/>
      <c r="D11" s="37"/>
      <c r="E11" s="20"/>
      <c r="F11" s="31"/>
      <c r="J11" s="29">
        <f t="shared" si="0"/>
        <v>0</v>
      </c>
    </row>
    <row r="12" spans="1:10">
      <c r="A12" s="11"/>
      <c r="B12" s="28" t="s">
        <v>31</v>
      </c>
      <c r="C12" s="12"/>
      <c r="D12" s="18">
        <f>SUM(D7:D11)</f>
        <v>149500</v>
      </c>
      <c r="E12" s="17"/>
      <c r="F12" s="29">
        <f>SUM(F7:F11)</f>
        <v>32946.990000000005</v>
      </c>
      <c r="G12" s="29">
        <f>SUM(G7:G11)</f>
        <v>23167.420000000002</v>
      </c>
      <c r="H12" s="29">
        <f>SUM(H7:H11)</f>
        <v>24042.77</v>
      </c>
      <c r="I12" s="29">
        <f>SUM(I7:I11)</f>
        <v>25571.010000000002</v>
      </c>
      <c r="J12" s="29">
        <f>SUM(F12:I12)</f>
        <v>105728.19</v>
      </c>
    </row>
    <row r="13" spans="1:10">
      <c r="A13" s="11"/>
      <c r="B13" s="32"/>
      <c r="C13" s="12"/>
      <c r="D13" s="17"/>
      <c r="E13" s="17"/>
      <c r="J13" s="29"/>
    </row>
    <row r="14" spans="1:10">
      <c r="A14" s="109" t="s">
        <v>14</v>
      </c>
      <c r="B14" s="110"/>
      <c r="C14" s="38"/>
      <c r="D14" s="39"/>
      <c r="E14" s="17"/>
      <c r="J14" s="29"/>
    </row>
    <row r="15" spans="1:10">
      <c r="A15" s="10"/>
      <c r="B15" s="15"/>
      <c r="C15" s="12"/>
      <c r="D15" s="17"/>
      <c r="E15" s="17"/>
      <c r="J15" s="29"/>
    </row>
    <row r="16" spans="1:10">
      <c r="A16" s="13"/>
      <c r="B16" s="16" t="s">
        <v>18</v>
      </c>
      <c r="C16" s="13"/>
      <c r="D16" s="19">
        <v>1000</v>
      </c>
      <c r="E16" s="17"/>
      <c r="F16" s="29">
        <v>156.54</v>
      </c>
      <c r="G16" s="29">
        <v>454.84</v>
      </c>
      <c r="H16" s="29">
        <v>819.28</v>
      </c>
      <c r="I16" s="29">
        <v>514.21</v>
      </c>
      <c r="J16" s="95">
        <f t="shared" si="0"/>
        <v>1944.87</v>
      </c>
    </row>
    <row r="17" spans="1:11">
      <c r="A17" s="13"/>
      <c r="B17" s="16" t="s">
        <v>32</v>
      </c>
      <c r="C17" s="13"/>
      <c r="D17" s="19">
        <v>6000</v>
      </c>
      <c r="E17" s="19"/>
      <c r="F17" s="29">
        <v>1813.6</v>
      </c>
      <c r="G17" s="29">
        <v>4381.43</v>
      </c>
      <c r="H17" s="29">
        <v>3011.04</v>
      </c>
      <c r="I17" s="29">
        <v>5256.64</v>
      </c>
      <c r="J17" s="95">
        <f t="shared" si="0"/>
        <v>14462.71</v>
      </c>
    </row>
    <row r="18" spans="1:11">
      <c r="A18" s="13"/>
      <c r="B18" s="53" t="s">
        <v>234</v>
      </c>
      <c r="C18" s="13"/>
      <c r="D18" s="19">
        <v>9500</v>
      </c>
      <c r="E18" s="19"/>
      <c r="F18" s="29">
        <v>2825.92</v>
      </c>
      <c r="G18" s="29">
        <v>3620.54</v>
      </c>
      <c r="H18" s="29">
        <v>1127.17</v>
      </c>
      <c r="I18" s="29">
        <v>2036.38</v>
      </c>
      <c r="J18" s="29">
        <f t="shared" si="0"/>
        <v>9610.01</v>
      </c>
    </row>
    <row r="19" spans="1:11">
      <c r="A19" s="13"/>
      <c r="B19" s="16" t="s">
        <v>33</v>
      </c>
      <c r="C19" s="13"/>
      <c r="D19" s="19">
        <v>20000</v>
      </c>
      <c r="E19" s="19"/>
      <c r="F19" s="29">
        <v>981.68</v>
      </c>
      <c r="G19" s="29">
        <v>1212.57</v>
      </c>
      <c r="H19" s="29">
        <v>324.8</v>
      </c>
      <c r="I19" s="29">
        <v>992.79000000000008</v>
      </c>
      <c r="J19" s="96">
        <f t="shared" si="0"/>
        <v>3511.84</v>
      </c>
    </row>
    <row r="20" spans="1:11">
      <c r="A20" s="13"/>
      <c r="B20" s="16" t="s">
        <v>34</v>
      </c>
      <c r="C20" s="13"/>
      <c r="D20" s="19">
        <v>1000</v>
      </c>
      <c r="E20" s="19"/>
      <c r="F20" s="29">
        <v>0</v>
      </c>
      <c r="G20" s="29">
        <v>0</v>
      </c>
      <c r="H20" s="29"/>
      <c r="I20" s="29">
        <v>564.91</v>
      </c>
      <c r="J20" s="29">
        <f t="shared" si="0"/>
        <v>564.91</v>
      </c>
    </row>
    <row r="21" spans="1:11">
      <c r="A21" s="13"/>
      <c r="B21" s="16" t="s">
        <v>7</v>
      </c>
      <c r="C21" s="13"/>
      <c r="D21" s="19">
        <v>100000</v>
      </c>
      <c r="E21" s="19"/>
      <c r="F21" s="29">
        <v>14253.24</v>
      </c>
      <c r="G21" s="29">
        <v>26075.119999999999</v>
      </c>
      <c r="H21" s="29">
        <v>30328.99</v>
      </c>
      <c r="I21" s="29">
        <v>37666.049999999996</v>
      </c>
      <c r="J21" s="29">
        <f t="shared" si="0"/>
        <v>108323.4</v>
      </c>
    </row>
    <row r="22" spans="1:11">
      <c r="A22" s="13"/>
      <c r="B22" s="16" t="s">
        <v>12</v>
      </c>
      <c r="C22" s="13"/>
      <c r="D22" s="19">
        <v>1000</v>
      </c>
      <c r="E22" s="19"/>
      <c r="F22" s="29">
        <v>0</v>
      </c>
      <c r="G22" s="29">
        <v>20</v>
      </c>
      <c r="H22" s="29">
        <v>242.49</v>
      </c>
      <c r="I22" s="29">
        <v>242.41</v>
      </c>
      <c r="J22" s="29">
        <f t="shared" si="0"/>
        <v>504.9</v>
      </c>
    </row>
    <row r="23" spans="1:11">
      <c r="A23" s="13"/>
      <c r="B23" s="16" t="s">
        <v>35</v>
      </c>
      <c r="C23" s="13"/>
      <c r="D23" s="19">
        <v>5000</v>
      </c>
      <c r="E23" s="19"/>
      <c r="F23" s="29">
        <v>1587.82</v>
      </c>
      <c r="G23" s="31">
        <v>2236.8200000000002</v>
      </c>
      <c r="H23" s="31">
        <v>1373.27</v>
      </c>
      <c r="I23" s="29"/>
      <c r="J23" s="29">
        <f t="shared" si="0"/>
        <v>5197.91</v>
      </c>
    </row>
    <row r="24" spans="1:11">
      <c r="A24" s="13"/>
      <c r="B24" s="16" t="s">
        <v>19</v>
      </c>
      <c r="C24" s="13"/>
      <c r="D24" s="19">
        <v>5000</v>
      </c>
      <c r="E24" s="19"/>
      <c r="F24" s="29">
        <v>500</v>
      </c>
      <c r="G24" s="29">
        <v>2676.59</v>
      </c>
      <c r="H24" s="29">
        <v>2175</v>
      </c>
      <c r="I24" s="29"/>
      <c r="J24" s="29">
        <f t="shared" si="0"/>
        <v>5351.59</v>
      </c>
      <c r="K24" t="s">
        <v>623</v>
      </c>
    </row>
    <row r="25" spans="1:11">
      <c r="A25" s="13"/>
      <c r="B25" s="16" t="s">
        <v>36</v>
      </c>
      <c r="C25" s="13"/>
      <c r="D25" s="19">
        <v>1000</v>
      </c>
      <c r="E25" s="19"/>
    </row>
    <row r="26" spans="1:11">
      <c r="A26" s="13"/>
      <c r="B26" s="79" t="s">
        <v>428</v>
      </c>
      <c r="C26" s="13"/>
      <c r="D26" s="19"/>
      <c r="E26" s="19"/>
      <c r="F26" s="29">
        <v>92.43</v>
      </c>
      <c r="G26" s="29">
        <v>91.7</v>
      </c>
      <c r="H26" s="29">
        <v>109.53</v>
      </c>
      <c r="I26" s="29">
        <v>247.08</v>
      </c>
      <c r="J26" s="29">
        <f>SUM(F26:I26)</f>
        <v>540.74</v>
      </c>
    </row>
    <row r="27" spans="1:11">
      <c r="A27" s="13"/>
      <c r="B27" s="79" t="s">
        <v>429</v>
      </c>
      <c r="C27" s="13"/>
      <c r="D27" s="19"/>
      <c r="E27" s="19"/>
      <c r="F27" s="29">
        <v>0</v>
      </c>
      <c r="G27" s="29">
        <v>4530</v>
      </c>
      <c r="H27" s="29">
        <v>2490</v>
      </c>
      <c r="I27" s="29">
        <v>2040</v>
      </c>
      <c r="J27" s="29">
        <f t="shared" ref="J27:J29" si="1">SUM(F27:I27)</f>
        <v>9060</v>
      </c>
    </row>
    <row r="28" spans="1:11">
      <c r="A28" s="13"/>
      <c r="B28" s="79" t="s">
        <v>430</v>
      </c>
      <c r="C28" s="13"/>
      <c r="D28" s="19"/>
      <c r="E28" s="19"/>
      <c r="F28" s="29">
        <v>0</v>
      </c>
      <c r="G28" s="29">
        <v>213.8</v>
      </c>
      <c r="H28" s="29"/>
      <c r="I28" s="29">
        <v>200</v>
      </c>
      <c r="J28" s="29">
        <f t="shared" si="1"/>
        <v>413.8</v>
      </c>
    </row>
    <row r="29" spans="1:11">
      <c r="A29" s="13"/>
      <c r="B29" s="80" t="s">
        <v>431</v>
      </c>
      <c r="C29" s="40"/>
      <c r="D29" s="41"/>
      <c r="E29" s="19"/>
      <c r="G29" s="29">
        <v>329.37</v>
      </c>
      <c r="I29" s="29">
        <v>85.5</v>
      </c>
      <c r="J29" s="29">
        <f t="shared" si="1"/>
        <v>414.87</v>
      </c>
    </row>
    <row r="30" spans="1:11">
      <c r="B30" s="42" t="s">
        <v>15</v>
      </c>
      <c r="C30" s="42"/>
      <c r="D30" s="43">
        <f>SUM(D16:D29)</f>
        <v>149500</v>
      </c>
      <c r="E30" s="19"/>
      <c r="F30" s="29">
        <f>SUM(F16:F29)</f>
        <v>22211.23</v>
      </c>
      <c r="G30" s="29">
        <f t="shared" ref="G30:I30" si="2">SUM(G16:G29)</f>
        <v>45842.780000000006</v>
      </c>
      <c r="H30" s="29">
        <f t="shared" si="2"/>
        <v>42001.569999999992</v>
      </c>
      <c r="I30" s="29">
        <f t="shared" si="2"/>
        <v>49845.97</v>
      </c>
      <c r="J30" s="29">
        <f t="shared" si="0"/>
        <v>159901.54999999999</v>
      </c>
    </row>
    <row r="32" spans="1:11">
      <c r="F32" s="29"/>
      <c r="G32" s="29"/>
      <c r="H32" s="29"/>
      <c r="I32" s="29"/>
    </row>
    <row r="33" spans="9:9">
      <c r="I33" s="29"/>
    </row>
    <row r="34" spans="9:9">
      <c r="I34" s="29"/>
    </row>
  </sheetData>
  <mergeCells count="6">
    <mergeCell ref="A14:B14"/>
    <mergeCell ref="A1:D1"/>
    <mergeCell ref="A4:B4"/>
    <mergeCell ref="A5:B5"/>
    <mergeCell ref="A2:D2"/>
    <mergeCell ref="A3:D3"/>
  </mergeCells>
  <phoneticPr fontId="21" type="noConversion"/>
  <dataValidations disablePrompts="1" count="2">
    <dataValidation type="decimal" allowBlank="1" showInputMessage="1" showErrorMessage="1" error="Please enter an amount between -10,000,000 and 10,000,000." sqref="E2:E4 E14:E30 E7:E12 D13:D29 D8:D11 D4">
      <formula1>-10000000</formula1>
      <formula2>10000000</formula2>
    </dataValidation>
    <dataValidation allowBlank="1" showInputMessage="1" showErrorMessage="1" error="Please enter an amount between -10,000,000 and 10,000,000." sqref="E13 D12"/>
  </dataValidations>
  <pageMargins left="0.75000000000000011" right="0.75000000000000011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opLeftCell="F7" workbookViewId="0">
      <selection activeCell="M5" sqref="M5"/>
    </sheetView>
  </sheetViews>
  <sheetFormatPr baseColWidth="10" defaultRowHeight="15" x14ac:dyDescent="0"/>
  <cols>
    <col min="1" max="1" width="10.83203125" style="52"/>
    <col min="2" max="2" width="35.6640625" bestFit="1" customWidth="1"/>
    <col min="3" max="3" width="5.83203125" bestFit="1" customWidth="1"/>
    <col min="4" max="4" width="40.6640625" bestFit="1" customWidth="1"/>
    <col min="5" max="5" width="44" bestFit="1" customWidth="1"/>
    <col min="12" max="12" width="36.83203125" bestFit="1" customWidth="1"/>
  </cols>
  <sheetData>
    <row r="1" spans="1:14" s="7" customFormat="1">
      <c r="A1" s="52">
        <v>42088</v>
      </c>
      <c r="B1" t="s">
        <v>173</v>
      </c>
      <c r="C1" t="s">
        <v>39</v>
      </c>
      <c r="D1" t="s">
        <v>55</v>
      </c>
      <c r="E1" t="s">
        <v>193</v>
      </c>
      <c r="F1" t="s">
        <v>192</v>
      </c>
      <c r="G1">
        <v>80</v>
      </c>
      <c r="H1">
        <v>0</v>
      </c>
      <c r="I1">
        <v>0</v>
      </c>
      <c r="J1">
        <v>0</v>
      </c>
      <c r="K1" s="7" t="s">
        <v>236</v>
      </c>
      <c r="L1" s="54" t="s">
        <v>235</v>
      </c>
      <c r="M1" s="62">
        <f>SUM(G72+I73)</f>
        <v>156.54</v>
      </c>
      <c r="N1" s="7" t="s">
        <v>236</v>
      </c>
    </row>
    <row r="2" spans="1:14" s="7" customFormat="1">
      <c r="A2" s="52">
        <v>42089</v>
      </c>
      <c r="B2" t="s">
        <v>174</v>
      </c>
      <c r="C2" t="s">
        <v>39</v>
      </c>
      <c r="D2" t="s">
        <v>55</v>
      </c>
      <c r="E2" t="s">
        <v>193</v>
      </c>
      <c r="F2" t="s">
        <v>192</v>
      </c>
      <c r="G2">
        <v>80</v>
      </c>
      <c r="H2">
        <v>0</v>
      </c>
      <c r="I2">
        <v>0</v>
      </c>
      <c r="J2">
        <v>0</v>
      </c>
      <c r="K2" s="7" t="s">
        <v>236</v>
      </c>
      <c r="L2" s="58" t="s">
        <v>238</v>
      </c>
      <c r="M2" s="61">
        <f>SUM(M3:M11)</f>
        <v>1813.6</v>
      </c>
      <c r="N2" s="7" t="s">
        <v>236</v>
      </c>
    </row>
    <row r="3" spans="1:14" s="7" customFormat="1" ht="14">
      <c r="A3" s="8">
        <v>42053</v>
      </c>
      <c r="B3" s="7" t="s">
        <v>136</v>
      </c>
      <c r="C3" s="7" t="s">
        <v>47</v>
      </c>
      <c r="D3" s="7" t="s">
        <v>149</v>
      </c>
      <c r="E3" s="7" t="s">
        <v>150</v>
      </c>
      <c r="F3" s="7" t="s">
        <v>151</v>
      </c>
      <c r="G3" s="7">
        <v>0</v>
      </c>
      <c r="H3" s="7">
        <v>0</v>
      </c>
      <c r="I3" s="7">
        <v>141.75</v>
      </c>
      <c r="J3" s="7">
        <v>0</v>
      </c>
      <c r="K3" s="7" t="s">
        <v>236</v>
      </c>
      <c r="L3" s="59" t="s">
        <v>237</v>
      </c>
      <c r="M3" s="56">
        <f>SUM(G1:G2)</f>
        <v>160</v>
      </c>
    </row>
    <row r="4" spans="1:14" s="7" customFormat="1" ht="14">
      <c r="A4" s="8">
        <v>42059</v>
      </c>
      <c r="B4" s="7" t="s">
        <v>136</v>
      </c>
      <c r="C4" s="7" t="s">
        <v>47</v>
      </c>
      <c r="D4" s="7" t="s">
        <v>169</v>
      </c>
      <c r="E4" s="7" t="s">
        <v>150</v>
      </c>
      <c r="F4" s="7" t="s">
        <v>205</v>
      </c>
      <c r="G4" s="7">
        <v>0</v>
      </c>
      <c r="H4" s="7">
        <v>0</v>
      </c>
      <c r="I4" s="7">
        <v>114.67</v>
      </c>
      <c r="J4" s="7">
        <v>0</v>
      </c>
      <c r="K4" s="7" t="s">
        <v>236</v>
      </c>
      <c r="L4" s="59" t="s">
        <v>239</v>
      </c>
      <c r="M4" s="56">
        <f>SUM(I3:I7)</f>
        <v>605.98</v>
      </c>
    </row>
    <row r="5" spans="1:14" s="7" customFormat="1" ht="14">
      <c r="A5" s="8">
        <v>42060</v>
      </c>
      <c r="B5" s="7" t="s">
        <v>142</v>
      </c>
      <c r="C5" s="7" t="s">
        <v>47</v>
      </c>
      <c r="D5" s="7" t="s">
        <v>149</v>
      </c>
      <c r="E5" s="7" t="s">
        <v>150</v>
      </c>
      <c r="F5" s="7" t="s">
        <v>153</v>
      </c>
      <c r="G5" s="7">
        <v>0</v>
      </c>
      <c r="H5" s="7">
        <v>0</v>
      </c>
      <c r="I5" s="7">
        <v>133.76</v>
      </c>
      <c r="J5" s="7">
        <v>0</v>
      </c>
      <c r="K5" s="7" t="s">
        <v>236</v>
      </c>
      <c r="L5" s="59" t="s">
        <v>240</v>
      </c>
      <c r="M5" s="56">
        <f>SUM(I8:I10)</f>
        <v>136.28</v>
      </c>
    </row>
    <row r="6" spans="1:14" s="7" customFormat="1">
      <c r="A6" s="52">
        <v>42067</v>
      </c>
      <c r="B6" t="s">
        <v>62</v>
      </c>
      <c r="C6" t="s">
        <v>47</v>
      </c>
      <c r="D6" t="s">
        <v>149</v>
      </c>
      <c r="E6" t="s">
        <v>150</v>
      </c>
      <c r="F6" t="s">
        <v>152</v>
      </c>
      <c r="G6">
        <v>0</v>
      </c>
      <c r="H6">
        <v>0</v>
      </c>
      <c r="I6">
        <v>94.8</v>
      </c>
      <c r="J6">
        <v>0</v>
      </c>
      <c r="K6" s="7" t="s">
        <v>236</v>
      </c>
      <c r="L6" s="59" t="s">
        <v>241</v>
      </c>
      <c r="M6" s="56">
        <f>I11</f>
        <v>48.55</v>
      </c>
    </row>
    <row r="7" spans="1:14" s="7" customFormat="1">
      <c r="A7" s="52">
        <v>42087</v>
      </c>
      <c r="B7" t="s">
        <v>177</v>
      </c>
      <c r="C7" t="s">
        <v>47</v>
      </c>
      <c r="D7" t="s">
        <v>169</v>
      </c>
      <c r="E7" t="s">
        <v>150</v>
      </c>
      <c r="F7"/>
      <c r="G7">
        <v>0</v>
      </c>
      <c r="H7">
        <v>0</v>
      </c>
      <c r="I7">
        <v>121</v>
      </c>
      <c r="J7">
        <v>0</v>
      </c>
      <c r="K7" s="7" t="s">
        <v>236</v>
      </c>
      <c r="L7" s="59" t="s">
        <v>242</v>
      </c>
      <c r="M7" s="56">
        <f>SUM(I12:I13)</f>
        <v>181.26999999999998</v>
      </c>
    </row>
    <row r="8" spans="1:14" s="7" customFormat="1" ht="14">
      <c r="A8" s="8">
        <v>42053</v>
      </c>
      <c r="B8" s="7" t="s">
        <v>133</v>
      </c>
      <c r="C8" s="7" t="s">
        <v>47</v>
      </c>
      <c r="D8" s="7" t="s">
        <v>137</v>
      </c>
      <c r="E8" s="7" t="s">
        <v>134</v>
      </c>
      <c r="F8" s="7" t="s">
        <v>202</v>
      </c>
      <c r="G8" s="7">
        <v>0</v>
      </c>
      <c r="H8" s="7">
        <v>0</v>
      </c>
      <c r="I8" s="7">
        <v>22.47</v>
      </c>
      <c r="J8" s="7">
        <v>0</v>
      </c>
      <c r="K8" s="7" t="s">
        <v>236</v>
      </c>
      <c r="L8" s="59" t="s">
        <v>243</v>
      </c>
      <c r="M8" s="56">
        <f>I14</f>
        <v>124.82</v>
      </c>
    </row>
    <row r="9" spans="1:14" s="7" customFormat="1" ht="14">
      <c r="A9" s="8">
        <v>42053</v>
      </c>
      <c r="B9" s="7" t="s">
        <v>135</v>
      </c>
      <c r="C9" s="7" t="s">
        <v>47</v>
      </c>
      <c r="D9" s="7" t="s">
        <v>137</v>
      </c>
      <c r="E9" s="7" t="s">
        <v>134</v>
      </c>
      <c r="F9" s="7" t="s">
        <v>203</v>
      </c>
      <c r="G9" s="7">
        <v>0</v>
      </c>
      <c r="H9" s="7">
        <v>0</v>
      </c>
      <c r="I9" s="7">
        <v>42.75</v>
      </c>
      <c r="J9" s="7">
        <v>0</v>
      </c>
      <c r="K9" s="7" t="s">
        <v>236</v>
      </c>
      <c r="L9" s="59" t="s">
        <v>244</v>
      </c>
      <c r="M9" s="56">
        <f>SUM(I15:I16)</f>
        <v>129.74</v>
      </c>
    </row>
    <row r="10" spans="1:14" s="7" customFormat="1" ht="14">
      <c r="A10" s="8">
        <v>42053</v>
      </c>
      <c r="B10" s="7" t="s">
        <v>62</v>
      </c>
      <c r="C10" s="7" t="s">
        <v>47</v>
      </c>
      <c r="D10" s="7" t="s">
        <v>137</v>
      </c>
      <c r="E10" s="7" t="s">
        <v>134</v>
      </c>
      <c r="F10" s="7" t="s">
        <v>204</v>
      </c>
      <c r="G10" s="7">
        <v>0</v>
      </c>
      <c r="H10" s="7">
        <v>0</v>
      </c>
      <c r="I10" s="7">
        <v>71.06</v>
      </c>
      <c r="J10" s="7">
        <v>0</v>
      </c>
      <c r="K10" s="7" t="s">
        <v>236</v>
      </c>
      <c r="L10" s="59" t="s">
        <v>246</v>
      </c>
      <c r="M10" s="56">
        <f>G17</f>
        <v>71</v>
      </c>
    </row>
    <row r="11" spans="1:14" s="7" customFormat="1">
      <c r="A11" s="52">
        <v>42072</v>
      </c>
      <c r="B11" t="s">
        <v>147</v>
      </c>
      <c r="C11" t="s">
        <v>47</v>
      </c>
      <c r="D11" t="s">
        <v>157</v>
      </c>
      <c r="E11" t="s">
        <v>158</v>
      </c>
      <c r="F11" t="s">
        <v>159</v>
      </c>
      <c r="G11">
        <v>0</v>
      </c>
      <c r="H11">
        <v>0</v>
      </c>
      <c r="I11">
        <v>48.55</v>
      </c>
      <c r="J11">
        <v>0</v>
      </c>
      <c r="K11" s="7" t="s">
        <v>236</v>
      </c>
      <c r="L11" s="60" t="s">
        <v>245</v>
      </c>
      <c r="M11" s="57">
        <f>SUM(I18:I19)</f>
        <v>355.96</v>
      </c>
    </row>
    <row r="12" spans="1:14" s="7" customFormat="1" ht="14">
      <c r="A12" s="8">
        <v>42018</v>
      </c>
      <c r="B12" s="7" t="s">
        <v>62</v>
      </c>
      <c r="C12" s="7" t="s">
        <v>47</v>
      </c>
      <c r="D12" s="7" t="s">
        <v>63</v>
      </c>
      <c r="E12" s="7" t="s">
        <v>75</v>
      </c>
      <c r="F12" s="7" t="s">
        <v>64</v>
      </c>
      <c r="G12" s="7">
        <v>0</v>
      </c>
      <c r="H12" s="7">
        <v>0</v>
      </c>
      <c r="I12" s="7">
        <v>83.78</v>
      </c>
      <c r="J12" s="7">
        <v>0</v>
      </c>
      <c r="K12" s="7" t="s">
        <v>236</v>
      </c>
      <c r="L12" s="54" t="s">
        <v>247</v>
      </c>
      <c r="M12" s="62">
        <f>SUM(G20:G25)</f>
        <v>981.68000000000006</v>
      </c>
      <c r="N12" s="7" t="s">
        <v>236</v>
      </c>
    </row>
    <row r="13" spans="1:14" s="7" customFormat="1" ht="14">
      <c r="A13" s="8">
        <v>42045</v>
      </c>
      <c r="B13" s="7" t="s">
        <v>116</v>
      </c>
      <c r="C13" s="7" t="s">
        <v>47</v>
      </c>
      <c r="D13" s="7" t="s">
        <v>117</v>
      </c>
      <c r="E13" s="7" t="s">
        <v>75</v>
      </c>
      <c r="F13" s="7" t="s">
        <v>121</v>
      </c>
      <c r="G13" s="7">
        <v>0</v>
      </c>
      <c r="H13" s="7">
        <v>0</v>
      </c>
      <c r="I13" s="7">
        <v>97.49</v>
      </c>
      <c r="J13" s="7">
        <v>0</v>
      </c>
      <c r="K13" s="7" t="s">
        <v>236</v>
      </c>
      <c r="L13" s="58" t="s">
        <v>248</v>
      </c>
      <c r="M13" s="61">
        <f>SUM(M14:M17)</f>
        <v>2825.92</v>
      </c>
      <c r="N13" s="7" t="s">
        <v>236</v>
      </c>
    </row>
    <row r="14" spans="1:14" s="7" customFormat="1" ht="14">
      <c r="A14" s="8">
        <v>42025</v>
      </c>
      <c r="B14" s="7" t="s">
        <v>62</v>
      </c>
      <c r="C14" s="7" t="s">
        <v>47</v>
      </c>
      <c r="D14" s="7" t="s">
        <v>73</v>
      </c>
      <c r="E14" s="7" t="s">
        <v>79</v>
      </c>
      <c r="F14" s="7" t="s">
        <v>84</v>
      </c>
      <c r="G14" s="7">
        <v>0</v>
      </c>
      <c r="H14" s="7">
        <v>0</v>
      </c>
      <c r="I14" s="7">
        <v>124.82</v>
      </c>
      <c r="J14" s="7">
        <v>0</v>
      </c>
      <c r="K14" s="7" t="s">
        <v>236</v>
      </c>
      <c r="L14" s="59" t="s">
        <v>53</v>
      </c>
      <c r="M14" s="56">
        <f>SUM(G26:G28)</f>
        <v>159.14999999999998</v>
      </c>
    </row>
    <row r="15" spans="1:14" s="7" customFormat="1" ht="14">
      <c r="A15" s="8">
        <v>42046</v>
      </c>
      <c r="B15" s="7" t="s">
        <v>62</v>
      </c>
      <c r="C15" s="7" t="s">
        <v>47</v>
      </c>
      <c r="D15" s="7" t="s">
        <v>123</v>
      </c>
      <c r="E15" s="7" t="s">
        <v>124</v>
      </c>
      <c r="F15" s="7" t="s">
        <v>125</v>
      </c>
      <c r="G15" s="7">
        <v>0</v>
      </c>
      <c r="H15" s="7">
        <v>0</v>
      </c>
      <c r="I15" s="7">
        <v>64.819999999999993</v>
      </c>
      <c r="J15" s="7">
        <v>0</v>
      </c>
      <c r="K15" s="7" t="s">
        <v>236</v>
      </c>
      <c r="L15" s="59" t="s">
        <v>250</v>
      </c>
      <c r="M15" s="56">
        <f>SUM(I43:I45)</f>
        <v>1442.3600000000001</v>
      </c>
    </row>
    <row r="16" spans="1:14" s="7" customFormat="1" ht="14">
      <c r="A16" s="8">
        <v>42047</v>
      </c>
      <c r="B16" s="7" t="s">
        <v>118</v>
      </c>
      <c r="C16" s="7" t="s">
        <v>47</v>
      </c>
      <c r="D16" s="7" t="s">
        <v>123</v>
      </c>
      <c r="E16" s="7" t="s">
        <v>124</v>
      </c>
      <c r="F16" s="7" t="s">
        <v>126</v>
      </c>
      <c r="G16" s="7">
        <v>0</v>
      </c>
      <c r="H16" s="7">
        <v>0</v>
      </c>
      <c r="I16" s="7">
        <v>64.92</v>
      </c>
      <c r="J16" s="7">
        <v>0</v>
      </c>
      <c r="K16" s="7" t="s">
        <v>236</v>
      </c>
      <c r="L16" s="59" t="s">
        <v>249</v>
      </c>
      <c r="M16" s="56">
        <f>SUM(I46:I55)</f>
        <v>262.25000000000006</v>
      </c>
    </row>
    <row r="17" spans="1:14" s="7" customFormat="1" ht="14">
      <c r="A17" s="8">
        <v>42025</v>
      </c>
      <c r="B17" s="7" t="s">
        <v>58</v>
      </c>
      <c r="C17" s="7" t="s">
        <v>39</v>
      </c>
      <c r="D17" s="7" t="s">
        <v>60</v>
      </c>
      <c r="E17" s="7" t="s">
        <v>77</v>
      </c>
      <c r="F17" s="7" t="s">
        <v>59</v>
      </c>
      <c r="G17" s="7">
        <v>71</v>
      </c>
      <c r="H17" s="7">
        <v>0</v>
      </c>
      <c r="I17" s="7">
        <v>0</v>
      </c>
      <c r="J17" s="7">
        <v>0</v>
      </c>
      <c r="K17" s="7" t="s">
        <v>236</v>
      </c>
      <c r="L17" s="60" t="s">
        <v>251</v>
      </c>
      <c r="M17" s="57">
        <f>SUM(I56:I71)</f>
        <v>962.16000000000008</v>
      </c>
    </row>
    <row r="18" spans="1:14" s="7" customFormat="1" ht="14">
      <c r="A18" s="8">
        <v>42034</v>
      </c>
      <c r="B18" s="7" t="s">
        <v>104</v>
      </c>
      <c r="C18" s="7" t="s">
        <v>47</v>
      </c>
      <c r="D18" s="7" t="s">
        <v>105</v>
      </c>
      <c r="E18" s="7" t="s">
        <v>106</v>
      </c>
      <c r="F18" s="7" t="s">
        <v>107</v>
      </c>
      <c r="G18" s="7">
        <v>0</v>
      </c>
      <c r="H18" s="7">
        <v>0</v>
      </c>
      <c r="I18" s="7">
        <v>321.94</v>
      </c>
      <c r="J18" s="7">
        <v>0</v>
      </c>
      <c r="K18" s="7" t="s">
        <v>236</v>
      </c>
      <c r="L18" s="54" t="s">
        <v>16</v>
      </c>
      <c r="M18" s="62">
        <f>SUM(J29+H30+H31+H32)</f>
        <v>1261.75</v>
      </c>
      <c r="N18" s="7" t="s">
        <v>236</v>
      </c>
    </row>
    <row r="19" spans="1:14" s="7" customFormat="1">
      <c r="A19" s="52">
        <v>42081</v>
      </c>
      <c r="B19" t="s">
        <v>104</v>
      </c>
      <c r="C19" t="s">
        <v>47</v>
      </c>
      <c r="D19" t="s">
        <v>105</v>
      </c>
      <c r="E19" t="s">
        <v>106</v>
      </c>
      <c r="F19" t="s">
        <v>183</v>
      </c>
      <c r="G19">
        <v>0</v>
      </c>
      <c r="H19">
        <v>0</v>
      </c>
      <c r="I19">
        <v>34.020000000000003</v>
      </c>
      <c r="J19">
        <v>0</v>
      </c>
      <c r="K19" s="7" t="s">
        <v>236</v>
      </c>
      <c r="L19" s="54" t="s">
        <v>56</v>
      </c>
      <c r="M19" s="62">
        <f>SUM(G33:G42)</f>
        <v>14253.240000000002</v>
      </c>
      <c r="N19" s="7" t="s">
        <v>236</v>
      </c>
    </row>
    <row r="20" spans="1:14" s="7" customFormat="1" ht="14">
      <c r="A20" s="8">
        <v>42030</v>
      </c>
      <c r="B20" s="7" t="s">
        <v>85</v>
      </c>
      <c r="C20" s="7" t="s">
        <v>39</v>
      </c>
      <c r="D20" s="7" t="s">
        <v>108</v>
      </c>
      <c r="E20" s="7" t="s">
        <v>33</v>
      </c>
      <c r="F20" s="7" t="s">
        <v>109</v>
      </c>
      <c r="G20" s="7">
        <v>235</v>
      </c>
      <c r="H20" s="7">
        <v>0</v>
      </c>
      <c r="I20" s="7">
        <v>0</v>
      </c>
      <c r="J20" s="7">
        <v>0</v>
      </c>
      <c r="K20" s="7" t="s">
        <v>236</v>
      </c>
      <c r="L20" s="54" t="s">
        <v>27</v>
      </c>
      <c r="M20" s="62">
        <f>SUM(H74:H77)</f>
        <v>25810.239999999998</v>
      </c>
      <c r="N20" s="7" t="s">
        <v>236</v>
      </c>
    </row>
    <row r="21" spans="1:14" s="7" customFormat="1" ht="14">
      <c r="A21" s="8">
        <v>42037</v>
      </c>
      <c r="B21" s="7" t="s">
        <v>92</v>
      </c>
      <c r="C21" s="7" t="s">
        <v>39</v>
      </c>
      <c r="D21" s="7" t="s">
        <v>108</v>
      </c>
      <c r="E21" s="7" t="s">
        <v>33</v>
      </c>
      <c r="F21" s="7" t="s">
        <v>109</v>
      </c>
      <c r="G21" s="7">
        <v>60</v>
      </c>
      <c r="H21" s="7">
        <v>0</v>
      </c>
      <c r="I21" s="7">
        <v>0</v>
      </c>
      <c r="J21" s="7">
        <v>0</v>
      </c>
      <c r="K21" s="7" t="s">
        <v>236</v>
      </c>
      <c r="L21" s="54" t="s">
        <v>253</v>
      </c>
      <c r="M21" s="62">
        <f>I78</f>
        <v>500</v>
      </c>
      <c r="N21" s="7" t="s">
        <v>236</v>
      </c>
    </row>
    <row r="22" spans="1:14" s="7" customFormat="1" ht="14">
      <c r="A22" s="8">
        <v>42046</v>
      </c>
      <c r="B22" s="7" t="s">
        <v>54</v>
      </c>
      <c r="C22" s="7" t="s">
        <v>39</v>
      </c>
      <c r="D22" s="7" t="s">
        <v>108</v>
      </c>
      <c r="E22" s="7" t="s">
        <v>33</v>
      </c>
      <c r="F22" s="7" t="s">
        <v>101</v>
      </c>
      <c r="G22" s="7">
        <v>174.97</v>
      </c>
      <c r="H22" s="7">
        <v>0</v>
      </c>
      <c r="I22" s="7">
        <v>0</v>
      </c>
      <c r="J22" s="7">
        <v>0</v>
      </c>
      <c r="K22" s="7" t="s">
        <v>236</v>
      </c>
      <c r="L22" s="54" t="s">
        <v>254</v>
      </c>
      <c r="M22" s="62">
        <f>SUM(I80+I81+G82)</f>
        <v>1587.82</v>
      </c>
      <c r="N22" s="7" t="s">
        <v>236</v>
      </c>
    </row>
    <row r="23" spans="1:14" s="7" customFormat="1">
      <c r="A23" s="52">
        <v>42066</v>
      </c>
      <c r="B23" t="s">
        <v>54</v>
      </c>
      <c r="C23" t="s">
        <v>39</v>
      </c>
      <c r="D23" t="s">
        <v>108</v>
      </c>
      <c r="E23" t="s">
        <v>33</v>
      </c>
      <c r="F23" t="s">
        <v>139</v>
      </c>
      <c r="G23">
        <v>173.27</v>
      </c>
      <c r="H23">
        <v>0</v>
      </c>
      <c r="I23">
        <v>0</v>
      </c>
      <c r="J23">
        <v>0</v>
      </c>
      <c r="K23" s="7" t="s">
        <v>236</v>
      </c>
      <c r="L23" s="55" t="s">
        <v>255</v>
      </c>
      <c r="M23" s="61">
        <f>M24</f>
        <v>92.43</v>
      </c>
    </row>
    <row r="24" spans="1:14" s="7" customFormat="1">
      <c r="A24" s="52">
        <v>42074</v>
      </c>
      <c r="B24" t="s">
        <v>54</v>
      </c>
      <c r="C24" t="s">
        <v>39</v>
      </c>
      <c r="D24" t="s">
        <v>108</v>
      </c>
      <c r="E24" t="s">
        <v>33</v>
      </c>
      <c r="F24" t="s">
        <v>140</v>
      </c>
      <c r="G24">
        <v>253.61</v>
      </c>
      <c r="H24">
        <v>0</v>
      </c>
      <c r="I24">
        <v>0</v>
      </c>
      <c r="J24">
        <v>0</v>
      </c>
      <c r="K24" s="7" t="s">
        <v>236</v>
      </c>
      <c r="L24" s="65" t="s">
        <v>197</v>
      </c>
      <c r="M24" s="57">
        <f>SUM(G79)</f>
        <v>92.43</v>
      </c>
    </row>
    <row r="25" spans="1:14" s="7" customFormat="1">
      <c r="A25" s="52">
        <v>42088</v>
      </c>
      <c r="B25" t="s">
        <v>54</v>
      </c>
      <c r="C25" t="s">
        <v>39</v>
      </c>
      <c r="D25" t="s">
        <v>108</v>
      </c>
      <c r="E25" t="s">
        <v>33</v>
      </c>
      <c r="F25" t="s">
        <v>172</v>
      </c>
      <c r="G25">
        <v>84.83</v>
      </c>
      <c r="H25">
        <v>0</v>
      </c>
      <c r="I25">
        <v>0</v>
      </c>
      <c r="J25">
        <v>0</v>
      </c>
      <c r="K25" s="7" t="s">
        <v>236</v>
      </c>
    </row>
    <row r="26" spans="1:14" s="7" customFormat="1" ht="14">
      <c r="A26" s="8">
        <v>42016</v>
      </c>
      <c r="B26" s="7" t="s">
        <v>51</v>
      </c>
      <c r="C26" s="7" t="s">
        <v>39</v>
      </c>
      <c r="D26" s="7" t="s">
        <v>52</v>
      </c>
      <c r="E26" s="7" t="s">
        <v>53</v>
      </c>
      <c r="F26" s="7" t="s">
        <v>42</v>
      </c>
      <c r="G26" s="7">
        <v>53.05</v>
      </c>
      <c r="H26" s="7">
        <v>0</v>
      </c>
      <c r="I26" s="7">
        <v>0</v>
      </c>
      <c r="J26" s="7">
        <v>0</v>
      </c>
      <c r="K26" s="7" t="s">
        <v>236</v>
      </c>
    </row>
    <row r="27" spans="1:14" s="7" customFormat="1" ht="14">
      <c r="A27" s="8">
        <v>42045</v>
      </c>
      <c r="B27" s="7" t="s">
        <v>51</v>
      </c>
      <c r="C27" s="7" t="s">
        <v>39</v>
      </c>
      <c r="D27" s="7" t="s">
        <v>52</v>
      </c>
      <c r="E27" s="7" t="s">
        <v>53</v>
      </c>
      <c r="F27" s="7" t="s">
        <v>42</v>
      </c>
      <c r="G27" s="7">
        <v>53.05</v>
      </c>
      <c r="H27" s="7">
        <v>0</v>
      </c>
      <c r="I27" s="7">
        <v>0</v>
      </c>
      <c r="J27" s="7">
        <v>0</v>
      </c>
      <c r="K27" s="7" t="s">
        <v>236</v>
      </c>
      <c r="L27" s="68" t="s">
        <v>24</v>
      </c>
      <c r="M27" s="68">
        <f>SUM(M1+M2+M12+M13+M18+M19+M20+M21+M22+M23)</f>
        <v>49283.22</v>
      </c>
    </row>
    <row r="28" spans="1:14" s="7" customFormat="1">
      <c r="A28" s="52">
        <v>42073</v>
      </c>
      <c r="B28" t="s">
        <v>51</v>
      </c>
      <c r="C28" t="s">
        <v>39</v>
      </c>
      <c r="D28" t="s">
        <v>52</v>
      </c>
      <c r="E28" t="s">
        <v>53</v>
      </c>
      <c r="F28" t="s">
        <v>42</v>
      </c>
      <c r="G28">
        <v>53.05</v>
      </c>
      <c r="H28">
        <v>0</v>
      </c>
      <c r="I28">
        <v>0</v>
      </c>
      <c r="J28">
        <v>0</v>
      </c>
      <c r="K28" s="7" t="s">
        <v>236</v>
      </c>
    </row>
    <row r="29" spans="1:14" s="7" customFormat="1" ht="14">
      <c r="A29" s="8">
        <v>42025</v>
      </c>
      <c r="B29" s="7" t="s">
        <v>68</v>
      </c>
      <c r="C29" s="7" t="s">
        <v>47</v>
      </c>
      <c r="D29" s="7" t="s">
        <v>69</v>
      </c>
      <c r="E29" s="7" t="s">
        <v>16</v>
      </c>
      <c r="F29" s="7" t="s">
        <v>42</v>
      </c>
      <c r="G29" s="7">
        <v>0</v>
      </c>
      <c r="H29" s="7">
        <v>0</v>
      </c>
      <c r="I29" s="7">
        <v>0</v>
      </c>
      <c r="J29" s="7">
        <v>64</v>
      </c>
      <c r="K29" s="7" t="s">
        <v>236</v>
      </c>
      <c r="L29" s="7" t="s">
        <v>256</v>
      </c>
    </row>
    <row r="30" spans="1:14" s="7" customFormat="1" ht="14">
      <c r="A30" s="8">
        <v>42035</v>
      </c>
      <c r="B30" s="7" t="s">
        <v>16</v>
      </c>
      <c r="C30" s="7" t="s">
        <v>39</v>
      </c>
      <c r="D30" s="7" t="s">
        <v>87</v>
      </c>
      <c r="E30" s="7" t="s">
        <v>88</v>
      </c>
      <c r="F30" s="7" t="s">
        <v>42</v>
      </c>
      <c r="G30" s="7">
        <v>0</v>
      </c>
      <c r="H30" s="7">
        <v>438.79</v>
      </c>
      <c r="I30" s="7">
        <v>0</v>
      </c>
      <c r="J30" s="7">
        <v>0</v>
      </c>
      <c r="K30" s="7" t="s">
        <v>236</v>
      </c>
    </row>
    <row r="31" spans="1:14" s="7" customFormat="1" ht="14">
      <c r="A31" s="8">
        <v>42063</v>
      </c>
      <c r="B31" s="7" t="s">
        <v>16</v>
      </c>
      <c r="C31" s="7" t="s">
        <v>39</v>
      </c>
      <c r="D31" s="7" t="s">
        <v>87</v>
      </c>
      <c r="E31" s="7" t="s">
        <v>88</v>
      </c>
      <c r="F31" s="7" t="s">
        <v>42</v>
      </c>
      <c r="G31" s="7">
        <v>0</v>
      </c>
      <c r="H31" s="7">
        <v>362.13</v>
      </c>
      <c r="I31" s="7">
        <v>0</v>
      </c>
      <c r="J31" s="7">
        <v>0</v>
      </c>
      <c r="K31" s="7" t="s">
        <v>236</v>
      </c>
    </row>
    <row r="32" spans="1:14" s="7" customFormat="1">
      <c r="A32" s="52">
        <v>42094</v>
      </c>
      <c r="B32" t="s">
        <v>16</v>
      </c>
      <c r="C32" t="s">
        <v>39</v>
      </c>
      <c r="D32" t="s">
        <v>87</v>
      </c>
      <c r="E32" t="s">
        <v>88</v>
      </c>
      <c r="F32" t="s">
        <v>42</v>
      </c>
      <c r="G32">
        <v>0</v>
      </c>
      <c r="H32">
        <v>396.83</v>
      </c>
      <c r="I32">
        <v>0</v>
      </c>
      <c r="J32">
        <v>0</v>
      </c>
      <c r="K32" s="7" t="s">
        <v>236</v>
      </c>
    </row>
    <row r="33" spans="1:11" s="7" customFormat="1" ht="14">
      <c r="A33" s="8">
        <v>42019</v>
      </c>
      <c r="B33" s="7" t="s">
        <v>54</v>
      </c>
      <c r="C33" s="7" t="s">
        <v>39</v>
      </c>
      <c r="D33" s="7" t="s">
        <v>55</v>
      </c>
      <c r="E33" s="7" t="s">
        <v>56</v>
      </c>
      <c r="F33" s="7" t="s">
        <v>83</v>
      </c>
      <c r="G33" s="7">
        <v>1761.75</v>
      </c>
      <c r="H33" s="7">
        <v>0</v>
      </c>
      <c r="I33" s="7">
        <v>0</v>
      </c>
      <c r="J33" s="7">
        <v>0</v>
      </c>
      <c r="K33" s="7" t="s">
        <v>236</v>
      </c>
    </row>
    <row r="34" spans="1:11" s="7" customFormat="1" ht="14">
      <c r="A34" s="8">
        <v>42024</v>
      </c>
      <c r="B34" s="7" t="s">
        <v>57</v>
      </c>
      <c r="C34" s="7" t="s">
        <v>39</v>
      </c>
      <c r="D34" s="7" t="s">
        <v>55</v>
      </c>
      <c r="E34" s="7" t="s">
        <v>56</v>
      </c>
      <c r="F34" s="7" t="s">
        <v>119</v>
      </c>
      <c r="G34" s="7">
        <v>57.49</v>
      </c>
      <c r="H34" s="7">
        <v>0</v>
      </c>
      <c r="I34" s="7">
        <v>0</v>
      </c>
      <c r="J34" s="7">
        <v>0</v>
      </c>
      <c r="K34" s="7" t="s">
        <v>236</v>
      </c>
    </row>
    <row r="35" spans="1:11" s="7" customFormat="1" ht="14">
      <c r="A35" s="8">
        <v>42032</v>
      </c>
      <c r="B35" s="7" t="s">
        <v>54</v>
      </c>
      <c r="C35" s="7" t="s">
        <v>39</v>
      </c>
      <c r="D35" s="7" t="s">
        <v>55</v>
      </c>
      <c r="E35" s="7" t="s">
        <v>56</v>
      </c>
      <c r="F35" s="7" t="s">
        <v>86</v>
      </c>
      <c r="G35" s="7">
        <v>1986.62</v>
      </c>
      <c r="H35" s="7">
        <v>0</v>
      </c>
      <c r="I35" s="7">
        <v>0</v>
      </c>
      <c r="J35" s="7">
        <v>0</v>
      </c>
      <c r="K35" s="7" t="s">
        <v>236</v>
      </c>
    </row>
    <row r="36" spans="1:11" s="7" customFormat="1" ht="14">
      <c r="A36" s="8">
        <v>42046</v>
      </c>
      <c r="B36" s="7" t="s">
        <v>54</v>
      </c>
      <c r="C36" s="7" t="s">
        <v>39</v>
      </c>
      <c r="D36" s="7" t="s">
        <v>55</v>
      </c>
      <c r="E36" s="7" t="s">
        <v>56</v>
      </c>
      <c r="F36" s="7" t="s">
        <v>101</v>
      </c>
      <c r="G36" s="7">
        <v>2328.65</v>
      </c>
      <c r="H36" s="7">
        <v>0</v>
      </c>
      <c r="I36" s="7">
        <v>0</v>
      </c>
      <c r="J36" s="7">
        <v>0</v>
      </c>
      <c r="K36" s="7" t="s">
        <v>236</v>
      </c>
    </row>
    <row r="37" spans="1:11" s="7" customFormat="1">
      <c r="A37" s="52">
        <v>42065</v>
      </c>
      <c r="B37" t="s">
        <v>57</v>
      </c>
      <c r="C37" t="s">
        <v>39</v>
      </c>
      <c r="D37" t="s">
        <v>55</v>
      </c>
      <c r="E37" t="s">
        <v>56</v>
      </c>
      <c r="F37" t="s">
        <v>138</v>
      </c>
      <c r="G37">
        <v>57.49</v>
      </c>
      <c r="H37">
        <v>0</v>
      </c>
      <c r="I37">
        <v>0</v>
      </c>
      <c r="J37">
        <v>0</v>
      </c>
      <c r="K37" s="7" t="s">
        <v>236</v>
      </c>
    </row>
    <row r="38" spans="1:11" s="7" customFormat="1">
      <c r="A38" s="52">
        <v>42066</v>
      </c>
      <c r="B38" t="s">
        <v>54</v>
      </c>
      <c r="C38" t="s">
        <v>39</v>
      </c>
      <c r="D38" t="s">
        <v>55</v>
      </c>
      <c r="E38" t="s">
        <v>56</v>
      </c>
      <c r="F38" t="s">
        <v>139</v>
      </c>
      <c r="G38">
        <v>2168.38</v>
      </c>
      <c r="H38">
        <v>0</v>
      </c>
      <c r="I38">
        <v>0</v>
      </c>
      <c r="J38">
        <v>0</v>
      </c>
      <c r="K38" s="7" t="s">
        <v>236</v>
      </c>
    </row>
    <row r="39" spans="1:11" s="7" customFormat="1">
      <c r="A39" s="52">
        <v>42074</v>
      </c>
      <c r="B39" t="s">
        <v>54</v>
      </c>
      <c r="C39" t="s">
        <v>39</v>
      </c>
      <c r="D39" t="s">
        <v>55</v>
      </c>
      <c r="E39" t="s">
        <v>56</v>
      </c>
      <c r="F39" t="s">
        <v>140</v>
      </c>
      <c r="G39">
        <v>2991.2</v>
      </c>
      <c r="H39">
        <v>0</v>
      </c>
      <c r="I39">
        <v>0</v>
      </c>
      <c r="J39">
        <v>0</v>
      </c>
      <c r="K39" s="7" t="s">
        <v>236</v>
      </c>
    </row>
    <row r="40" spans="1:11" s="7" customFormat="1">
      <c r="A40" s="52">
        <v>42080</v>
      </c>
      <c r="B40" t="s">
        <v>171</v>
      </c>
      <c r="C40" t="s">
        <v>39</v>
      </c>
      <c r="D40" t="s">
        <v>212</v>
      </c>
      <c r="E40" t="s">
        <v>56</v>
      </c>
      <c r="F40" t="s">
        <v>213</v>
      </c>
      <c r="G40">
        <v>57.74</v>
      </c>
      <c r="H40">
        <v>0</v>
      </c>
      <c r="I40">
        <v>0</v>
      </c>
      <c r="J40">
        <v>0</v>
      </c>
      <c r="K40" s="7" t="s">
        <v>236</v>
      </c>
    </row>
    <row r="41" spans="1:11" s="7" customFormat="1">
      <c r="A41" s="52">
        <v>42088</v>
      </c>
      <c r="B41" t="s">
        <v>54</v>
      </c>
      <c r="C41" t="s">
        <v>39</v>
      </c>
      <c r="D41" t="s">
        <v>55</v>
      </c>
      <c r="E41" t="s">
        <v>56</v>
      </c>
      <c r="F41" t="s">
        <v>172</v>
      </c>
      <c r="G41">
        <v>2463.92</v>
      </c>
      <c r="H41">
        <v>0</v>
      </c>
      <c r="I41">
        <v>0</v>
      </c>
      <c r="J41">
        <v>0</v>
      </c>
      <c r="K41" s="7" t="s">
        <v>236</v>
      </c>
    </row>
    <row r="42" spans="1:11" s="7" customFormat="1">
      <c r="A42" s="52">
        <v>42089</v>
      </c>
      <c r="B42" t="s">
        <v>175</v>
      </c>
      <c r="C42" t="s">
        <v>39</v>
      </c>
      <c r="D42" t="s">
        <v>195</v>
      </c>
      <c r="E42" t="s">
        <v>56</v>
      </c>
      <c r="F42" t="s">
        <v>194</v>
      </c>
      <c r="G42">
        <v>380</v>
      </c>
      <c r="H42">
        <v>0</v>
      </c>
      <c r="I42">
        <v>0</v>
      </c>
      <c r="J42">
        <v>0</v>
      </c>
      <c r="K42" s="7" t="s">
        <v>236</v>
      </c>
    </row>
    <row r="43" spans="1:11" s="7" customFormat="1" ht="14">
      <c r="A43" s="8">
        <v>42025</v>
      </c>
      <c r="B43" s="7" t="s">
        <v>70</v>
      </c>
      <c r="C43" s="7" t="s">
        <v>47</v>
      </c>
      <c r="D43" s="7" t="s">
        <v>72</v>
      </c>
      <c r="E43" s="7" t="s">
        <v>78</v>
      </c>
      <c r="F43" s="7" t="s">
        <v>71</v>
      </c>
      <c r="G43" s="7">
        <v>0</v>
      </c>
      <c r="H43" s="7">
        <v>0</v>
      </c>
      <c r="I43" s="7">
        <v>40.229999999999997</v>
      </c>
      <c r="J43" s="7">
        <v>0</v>
      </c>
      <c r="K43" s="7" t="s">
        <v>236</v>
      </c>
    </row>
    <row r="44" spans="1:11" s="7" customFormat="1">
      <c r="A44" s="52">
        <v>42067</v>
      </c>
      <c r="B44" t="s">
        <v>144</v>
      </c>
      <c r="C44" t="s">
        <v>47</v>
      </c>
      <c r="D44" t="s">
        <v>164</v>
      </c>
      <c r="E44" t="s">
        <v>78</v>
      </c>
      <c r="F44" t="s">
        <v>165</v>
      </c>
      <c r="G44">
        <v>0</v>
      </c>
      <c r="H44">
        <v>0</v>
      </c>
      <c r="I44">
        <v>392.64</v>
      </c>
      <c r="J44">
        <v>0</v>
      </c>
      <c r="K44" s="7" t="s">
        <v>236</v>
      </c>
    </row>
    <row r="45" spans="1:11" s="7" customFormat="1">
      <c r="A45" s="52">
        <v>42068</v>
      </c>
      <c r="B45" t="s">
        <v>145</v>
      </c>
      <c r="C45" t="s">
        <v>47</v>
      </c>
      <c r="D45" t="s">
        <v>155</v>
      </c>
      <c r="E45" t="s">
        <v>78</v>
      </c>
      <c r="F45" t="s">
        <v>156</v>
      </c>
      <c r="G45">
        <v>0</v>
      </c>
      <c r="H45">
        <v>0</v>
      </c>
      <c r="I45">
        <v>1009.49</v>
      </c>
      <c r="J45">
        <v>0</v>
      </c>
      <c r="K45" s="7" t="s">
        <v>236</v>
      </c>
    </row>
    <row r="46" spans="1:11" s="7" customFormat="1" ht="14">
      <c r="A46" s="8">
        <v>42024</v>
      </c>
      <c r="B46" s="7" t="s">
        <v>65</v>
      </c>
      <c r="C46" s="7" t="s">
        <v>47</v>
      </c>
      <c r="D46" s="7" t="s">
        <v>66</v>
      </c>
      <c r="E46" s="7" t="s">
        <v>76</v>
      </c>
      <c r="F46" s="7" t="s">
        <v>67</v>
      </c>
      <c r="G46" s="7">
        <v>0</v>
      </c>
      <c r="H46" s="7">
        <v>0</v>
      </c>
      <c r="I46" s="7">
        <v>25.89</v>
      </c>
      <c r="J46" s="7">
        <v>0</v>
      </c>
      <c r="K46" s="7" t="s">
        <v>236</v>
      </c>
    </row>
    <row r="47" spans="1:11" s="7" customFormat="1" ht="14">
      <c r="A47" s="8">
        <v>42026</v>
      </c>
      <c r="B47" s="7" t="s">
        <v>80</v>
      </c>
      <c r="C47" s="7" t="s">
        <v>47</v>
      </c>
      <c r="D47" s="7" t="s">
        <v>81</v>
      </c>
      <c r="E47" s="7" t="s">
        <v>76</v>
      </c>
      <c r="F47" s="7" t="s">
        <v>82</v>
      </c>
      <c r="G47" s="7">
        <v>0</v>
      </c>
      <c r="H47" s="7">
        <v>0</v>
      </c>
      <c r="I47" s="7">
        <v>13.78</v>
      </c>
      <c r="J47" s="7">
        <v>0</v>
      </c>
      <c r="K47" s="7" t="s">
        <v>236</v>
      </c>
    </row>
    <row r="48" spans="1:11" s="7" customFormat="1" ht="14">
      <c r="A48" s="8">
        <v>42030</v>
      </c>
      <c r="B48" s="7" t="s">
        <v>96</v>
      </c>
      <c r="C48" s="7" t="s">
        <v>47</v>
      </c>
      <c r="D48" s="7" t="s">
        <v>97</v>
      </c>
      <c r="E48" s="7" t="s">
        <v>76</v>
      </c>
      <c r="F48" s="7" t="s">
        <v>98</v>
      </c>
      <c r="G48" s="7">
        <v>0</v>
      </c>
      <c r="H48" s="7">
        <v>0</v>
      </c>
      <c r="I48" s="7">
        <v>64.010000000000005</v>
      </c>
      <c r="J48" s="7">
        <v>0</v>
      </c>
      <c r="K48" s="7" t="s">
        <v>236</v>
      </c>
    </row>
    <row r="49" spans="1:11" s="7" customFormat="1" ht="14">
      <c r="A49" s="8">
        <v>42032</v>
      </c>
      <c r="B49" s="7" t="s">
        <v>99</v>
      </c>
      <c r="C49" s="7" t="s">
        <v>47</v>
      </c>
      <c r="D49" s="7" t="s">
        <v>100</v>
      </c>
      <c r="E49" s="7" t="s">
        <v>76</v>
      </c>
      <c r="F49" s="7" t="s">
        <v>166</v>
      </c>
      <c r="G49" s="7">
        <v>0</v>
      </c>
      <c r="H49" s="7">
        <v>0</v>
      </c>
      <c r="I49" s="7">
        <v>6.47</v>
      </c>
      <c r="J49" s="7">
        <v>0</v>
      </c>
      <c r="K49" s="7" t="s">
        <v>236</v>
      </c>
    </row>
    <row r="50" spans="1:11" s="7" customFormat="1" ht="14">
      <c r="A50" s="8">
        <v>42032</v>
      </c>
      <c r="B50" s="7" t="s">
        <v>99</v>
      </c>
      <c r="C50" s="7" t="s">
        <v>47</v>
      </c>
      <c r="D50" s="7" t="s">
        <v>100</v>
      </c>
      <c r="E50" s="7" t="s">
        <v>76</v>
      </c>
      <c r="F50" s="7" t="s">
        <v>167</v>
      </c>
      <c r="G50" s="7">
        <v>0</v>
      </c>
      <c r="H50" s="7">
        <v>0</v>
      </c>
      <c r="I50" s="7">
        <v>37.979999999999997</v>
      </c>
      <c r="J50" s="7">
        <v>0</v>
      </c>
      <c r="K50" s="7" t="s">
        <v>236</v>
      </c>
    </row>
    <row r="51" spans="1:11" s="7" customFormat="1" ht="14">
      <c r="A51" s="8">
        <v>42032</v>
      </c>
      <c r="B51" s="7" t="s">
        <v>99</v>
      </c>
      <c r="C51" s="7" t="s">
        <v>47</v>
      </c>
      <c r="D51" s="7" t="s">
        <v>100</v>
      </c>
      <c r="E51" s="7" t="s">
        <v>76</v>
      </c>
      <c r="F51" s="7" t="s">
        <v>168</v>
      </c>
      <c r="G51" s="7">
        <v>0</v>
      </c>
      <c r="H51" s="7">
        <v>0</v>
      </c>
      <c r="I51" s="7">
        <v>31.49</v>
      </c>
      <c r="J51" s="7">
        <v>0</v>
      </c>
      <c r="K51" s="7" t="s">
        <v>236</v>
      </c>
    </row>
    <row r="52" spans="1:11" s="7" customFormat="1" ht="14">
      <c r="A52" s="8">
        <v>42039</v>
      </c>
      <c r="B52" s="7" t="s">
        <v>110</v>
      </c>
      <c r="C52" s="7" t="s">
        <v>47</v>
      </c>
      <c r="D52" s="7" t="s">
        <v>111</v>
      </c>
      <c r="E52" s="7" t="s">
        <v>76</v>
      </c>
      <c r="F52" s="7" t="s">
        <v>122</v>
      </c>
      <c r="G52" s="7">
        <v>0</v>
      </c>
      <c r="H52" s="7">
        <v>0</v>
      </c>
      <c r="I52" s="7">
        <v>32.17</v>
      </c>
      <c r="J52" s="7">
        <v>0</v>
      </c>
      <c r="K52" s="7" t="s">
        <v>236</v>
      </c>
    </row>
    <row r="53" spans="1:11" s="7" customFormat="1" ht="14">
      <c r="A53" s="8">
        <v>42047</v>
      </c>
      <c r="B53" s="7" t="s">
        <v>65</v>
      </c>
      <c r="C53" s="7" t="s">
        <v>47</v>
      </c>
      <c r="D53" s="7" t="s">
        <v>131</v>
      </c>
      <c r="E53" s="7" t="s">
        <v>76</v>
      </c>
      <c r="F53" s="7" t="s">
        <v>132</v>
      </c>
      <c r="G53" s="7">
        <v>0</v>
      </c>
      <c r="H53" s="7">
        <v>0</v>
      </c>
      <c r="I53" s="7">
        <v>28.02</v>
      </c>
      <c r="J53" s="7">
        <v>0</v>
      </c>
      <c r="K53" s="7" t="s">
        <v>236</v>
      </c>
    </row>
    <row r="54" spans="1:11" s="7" customFormat="1">
      <c r="A54" s="52">
        <v>42076</v>
      </c>
      <c r="B54" t="s">
        <v>148</v>
      </c>
      <c r="C54" t="s">
        <v>47</v>
      </c>
      <c r="D54" t="s">
        <v>162</v>
      </c>
      <c r="E54" t="s">
        <v>76</v>
      </c>
      <c r="F54" t="s">
        <v>163</v>
      </c>
      <c r="G54">
        <v>0</v>
      </c>
      <c r="H54">
        <v>0</v>
      </c>
      <c r="I54">
        <v>11.22</v>
      </c>
      <c r="J54">
        <v>0</v>
      </c>
      <c r="K54" s="7" t="s">
        <v>236</v>
      </c>
    </row>
    <row r="55" spans="1:11" s="7" customFormat="1">
      <c r="A55" s="52">
        <v>42089</v>
      </c>
      <c r="B55" t="s">
        <v>148</v>
      </c>
      <c r="C55" t="s">
        <v>47</v>
      </c>
      <c r="D55" t="s">
        <v>162</v>
      </c>
      <c r="E55" t="s">
        <v>76</v>
      </c>
      <c r="F55" t="s">
        <v>178</v>
      </c>
      <c r="G55">
        <v>0</v>
      </c>
      <c r="H55">
        <v>0</v>
      </c>
      <c r="I55">
        <v>11.22</v>
      </c>
      <c r="J55">
        <v>0</v>
      </c>
      <c r="K55" s="7" t="s">
        <v>236</v>
      </c>
    </row>
    <row r="56" spans="1:11">
      <c r="A56" s="8">
        <v>42008</v>
      </c>
      <c r="B56" s="7" t="s">
        <v>46</v>
      </c>
      <c r="C56" s="7" t="s">
        <v>47</v>
      </c>
      <c r="D56" s="7" t="s">
        <v>48</v>
      </c>
      <c r="E56" s="7" t="s">
        <v>74</v>
      </c>
      <c r="F56" s="7" t="s">
        <v>42</v>
      </c>
      <c r="G56" s="7">
        <v>0</v>
      </c>
      <c r="H56" s="7">
        <v>0</v>
      </c>
      <c r="I56" s="7">
        <v>55</v>
      </c>
      <c r="J56" s="7">
        <v>0</v>
      </c>
      <c r="K56" s="7" t="s">
        <v>236</v>
      </c>
    </row>
    <row r="57" spans="1:11">
      <c r="A57" s="8">
        <v>42010</v>
      </c>
      <c r="B57" s="7" t="s">
        <v>49</v>
      </c>
      <c r="C57" s="7" t="s">
        <v>47</v>
      </c>
      <c r="D57" s="7" t="s">
        <v>50</v>
      </c>
      <c r="E57" s="7" t="s">
        <v>74</v>
      </c>
      <c r="F57" s="7" t="s">
        <v>42</v>
      </c>
      <c r="G57" s="7">
        <v>0</v>
      </c>
      <c r="H57" s="7">
        <v>0</v>
      </c>
      <c r="I57" s="7">
        <v>32.770000000000003</v>
      </c>
      <c r="J57" s="7">
        <v>0</v>
      </c>
      <c r="K57" s="7" t="s">
        <v>236</v>
      </c>
    </row>
    <row r="58" spans="1:11">
      <c r="A58" s="8">
        <v>42030</v>
      </c>
      <c r="B58" s="7" t="s">
        <v>94</v>
      </c>
      <c r="C58" s="7" t="s">
        <v>47</v>
      </c>
      <c r="D58" s="7" t="s">
        <v>95</v>
      </c>
      <c r="E58" s="7" t="s">
        <v>74</v>
      </c>
      <c r="F58" s="7" t="s">
        <v>42</v>
      </c>
      <c r="G58" s="7">
        <v>0</v>
      </c>
      <c r="H58" s="7">
        <v>0</v>
      </c>
      <c r="I58" s="7">
        <v>45.72</v>
      </c>
      <c r="J58" s="7">
        <v>0</v>
      </c>
      <c r="K58" s="7" t="s">
        <v>236</v>
      </c>
    </row>
    <row r="59" spans="1:11">
      <c r="A59" s="8">
        <v>42030</v>
      </c>
      <c r="B59" s="7" t="s">
        <v>94</v>
      </c>
      <c r="C59" s="7" t="s">
        <v>47</v>
      </c>
      <c r="D59" s="7" t="s">
        <v>95</v>
      </c>
      <c r="E59" s="7" t="s">
        <v>74</v>
      </c>
      <c r="F59" s="7" t="s">
        <v>42</v>
      </c>
      <c r="G59" s="7">
        <v>0</v>
      </c>
      <c r="H59" s="7">
        <v>0</v>
      </c>
      <c r="I59" s="7">
        <v>58.64</v>
      </c>
      <c r="J59" s="7">
        <v>0</v>
      </c>
      <c r="K59" s="7" t="s">
        <v>236</v>
      </c>
    </row>
    <row r="60" spans="1:11">
      <c r="A60" s="8">
        <v>42031</v>
      </c>
      <c r="B60" s="7" t="s">
        <v>94</v>
      </c>
      <c r="C60" s="7" t="s">
        <v>47</v>
      </c>
      <c r="D60" s="7" t="s">
        <v>95</v>
      </c>
      <c r="E60" s="7" t="s">
        <v>74</v>
      </c>
      <c r="F60" s="7" t="s">
        <v>42</v>
      </c>
      <c r="G60" s="7">
        <v>0</v>
      </c>
      <c r="H60" s="7">
        <v>0</v>
      </c>
      <c r="I60" s="7">
        <v>17.71</v>
      </c>
      <c r="J60" s="7">
        <v>0</v>
      </c>
      <c r="K60" s="7" t="s">
        <v>236</v>
      </c>
    </row>
    <row r="61" spans="1:11">
      <c r="A61" s="8">
        <v>42039</v>
      </c>
      <c r="B61" s="7" t="s">
        <v>46</v>
      </c>
      <c r="C61" s="7" t="s">
        <v>47</v>
      </c>
      <c r="D61" s="7" t="s">
        <v>48</v>
      </c>
      <c r="E61" s="7" t="s">
        <v>74</v>
      </c>
      <c r="F61" s="7" t="s">
        <v>112</v>
      </c>
      <c r="G61" s="7">
        <v>0</v>
      </c>
      <c r="H61" s="7">
        <v>0</v>
      </c>
      <c r="I61" s="7">
        <v>57.89</v>
      </c>
      <c r="J61" s="7">
        <v>0</v>
      </c>
      <c r="K61" s="7" t="s">
        <v>236</v>
      </c>
    </row>
    <row r="62" spans="1:11">
      <c r="A62" s="8">
        <v>42041</v>
      </c>
      <c r="B62" s="7" t="s">
        <v>49</v>
      </c>
      <c r="C62" s="7" t="s">
        <v>47</v>
      </c>
      <c r="D62" s="7" t="s">
        <v>50</v>
      </c>
      <c r="E62" s="7" t="s">
        <v>74</v>
      </c>
      <c r="F62" s="7" t="s">
        <v>42</v>
      </c>
      <c r="G62" s="7">
        <v>0</v>
      </c>
      <c r="H62" s="7">
        <v>0</v>
      </c>
      <c r="I62" s="7">
        <v>34.729999999999997</v>
      </c>
      <c r="J62" s="7">
        <v>0</v>
      </c>
      <c r="K62" s="7" t="s">
        <v>236</v>
      </c>
    </row>
    <row r="63" spans="1:11">
      <c r="A63" s="8">
        <v>42060</v>
      </c>
      <c r="B63" s="7" t="s">
        <v>94</v>
      </c>
      <c r="C63" s="7" t="s">
        <v>47</v>
      </c>
      <c r="D63" s="7" t="s">
        <v>95</v>
      </c>
      <c r="E63" s="7" t="s">
        <v>74</v>
      </c>
      <c r="F63" s="7" t="s">
        <v>42</v>
      </c>
      <c r="G63" s="7">
        <v>0</v>
      </c>
      <c r="H63" s="7">
        <v>0</v>
      </c>
      <c r="I63" s="7">
        <v>158.41999999999999</v>
      </c>
      <c r="J63" s="7">
        <v>0</v>
      </c>
      <c r="K63" s="7" t="s">
        <v>236</v>
      </c>
    </row>
    <row r="64" spans="1:11">
      <c r="A64" s="8">
        <v>42061</v>
      </c>
      <c r="B64" s="7" t="s">
        <v>94</v>
      </c>
      <c r="C64" s="7" t="s">
        <v>47</v>
      </c>
      <c r="D64" s="7" t="s">
        <v>95</v>
      </c>
      <c r="E64" s="7" t="s">
        <v>74</v>
      </c>
      <c r="F64" s="7" t="s">
        <v>42</v>
      </c>
      <c r="G64" s="7">
        <v>0</v>
      </c>
      <c r="H64" s="7">
        <v>0</v>
      </c>
      <c r="I64" s="7">
        <v>51.38</v>
      </c>
      <c r="J64" s="7">
        <v>0</v>
      </c>
      <c r="K64" s="7" t="s">
        <v>236</v>
      </c>
    </row>
    <row r="65" spans="1:11">
      <c r="A65" s="8">
        <v>42061</v>
      </c>
      <c r="B65" s="7" t="s">
        <v>94</v>
      </c>
      <c r="C65" s="7" t="s">
        <v>47</v>
      </c>
      <c r="D65" s="7" t="s">
        <v>95</v>
      </c>
      <c r="E65" s="7" t="s">
        <v>74</v>
      </c>
      <c r="F65" s="7" t="s">
        <v>42</v>
      </c>
      <c r="G65" s="7">
        <v>0</v>
      </c>
      <c r="H65" s="7">
        <v>0</v>
      </c>
      <c r="I65" s="7">
        <v>64.39</v>
      </c>
      <c r="J65" s="7">
        <v>0</v>
      </c>
      <c r="K65" s="7" t="s">
        <v>236</v>
      </c>
    </row>
    <row r="66" spans="1:11">
      <c r="A66" s="52">
        <v>42066</v>
      </c>
      <c r="B66" t="s">
        <v>46</v>
      </c>
      <c r="C66" t="s">
        <v>47</v>
      </c>
      <c r="D66" t="s">
        <v>48</v>
      </c>
      <c r="E66" t="s">
        <v>74</v>
      </c>
      <c r="F66" t="s">
        <v>42</v>
      </c>
      <c r="G66">
        <v>0</v>
      </c>
      <c r="H66">
        <v>0</v>
      </c>
      <c r="I66">
        <v>64.81</v>
      </c>
      <c r="J66">
        <v>0</v>
      </c>
      <c r="K66" s="7" t="s">
        <v>236</v>
      </c>
    </row>
    <row r="67" spans="1:11">
      <c r="A67" s="52">
        <v>42066</v>
      </c>
      <c r="B67" t="s">
        <v>143</v>
      </c>
      <c r="C67" t="s">
        <v>47</v>
      </c>
      <c r="D67" t="s">
        <v>170</v>
      </c>
      <c r="E67" t="s">
        <v>74</v>
      </c>
      <c r="F67" t="s">
        <v>154</v>
      </c>
      <c r="G67">
        <v>0</v>
      </c>
      <c r="H67">
        <v>0</v>
      </c>
      <c r="I67">
        <v>77.040000000000006</v>
      </c>
      <c r="J67">
        <v>0</v>
      </c>
      <c r="K67" s="7" t="s">
        <v>236</v>
      </c>
    </row>
    <row r="68" spans="1:11">
      <c r="A68" s="52">
        <v>42069</v>
      </c>
      <c r="B68" t="s">
        <v>49</v>
      </c>
      <c r="C68" t="s">
        <v>47</v>
      </c>
      <c r="D68" t="s">
        <v>50</v>
      </c>
      <c r="E68" t="s">
        <v>74</v>
      </c>
      <c r="F68" t="s">
        <v>42</v>
      </c>
      <c r="G68">
        <v>0</v>
      </c>
      <c r="H68">
        <v>0</v>
      </c>
      <c r="I68">
        <v>34.94</v>
      </c>
      <c r="J68">
        <v>0</v>
      </c>
      <c r="K68" s="7" t="s">
        <v>236</v>
      </c>
    </row>
    <row r="69" spans="1:11">
      <c r="A69" s="52">
        <v>42089</v>
      </c>
      <c r="B69" t="s">
        <v>94</v>
      </c>
      <c r="C69" t="s">
        <v>47</v>
      </c>
      <c r="D69" t="s">
        <v>95</v>
      </c>
      <c r="E69" t="s">
        <v>74</v>
      </c>
      <c r="F69" t="s">
        <v>42</v>
      </c>
      <c r="G69">
        <v>0</v>
      </c>
      <c r="H69">
        <v>0</v>
      </c>
      <c r="I69">
        <v>64.39</v>
      </c>
      <c r="J69">
        <v>0</v>
      </c>
      <c r="K69" s="7" t="s">
        <v>236</v>
      </c>
    </row>
    <row r="70" spans="1:11">
      <c r="A70" s="52">
        <v>42089</v>
      </c>
      <c r="B70" t="s">
        <v>94</v>
      </c>
      <c r="C70" t="s">
        <v>47</v>
      </c>
      <c r="D70" t="s">
        <v>95</v>
      </c>
      <c r="E70" t="s">
        <v>74</v>
      </c>
      <c r="F70" t="s">
        <v>42</v>
      </c>
      <c r="G70">
        <v>0</v>
      </c>
      <c r="H70">
        <v>0</v>
      </c>
      <c r="I70">
        <v>46.14</v>
      </c>
      <c r="J70">
        <v>0</v>
      </c>
      <c r="K70" s="7" t="s">
        <v>236</v>
      </c>
    </row>
    <row r="71" spans="1:11">
      <c r="A71" s="52">
        <v>42089</v>
      </c>
      <c r="B71" t="s">
        <v>94</v>
      </c>
      <c r="C71" t="s">
        <v>47</v>
      </c>
      <c r="D71" t="s">
        <v>95</v>
      </c>
      <c r="E71" t="s">
        <v>74</v>
      </c>
      <c r="F71" t="s">
        <v>42</v>
      </c>
      <c r="G71">
        <v>0</v>
      </c>
      <c r="H71">
        <v>0</v>
      </c>
      <c r="I71">
        <v>98.19</v>
      </c>
      <c r="J71">
        <v>0</v>
      </c>
      <c r="K71" s="7" t="s">
        <v>236</v>
      </c>
    </row>
    <row r="72" spans="1:11">
      <c r="A72" s="8">
        <v>42037</v>
      </c>
      <c r="B72" s="7" t="s">
        <v>89</v>
      </c>
      <c r="C72" s="7" t="s">
        <v>39</v>
      </c>
      <c r="D72" s="7" t="s">
        <v>90</v>
      </c>
      <c r="E72" s="7" t="s">
        <v>103</v>
      </c>
      <c r="F72" s="7" t="s">
        <v>91</v>
      </c>
      <c r="G72" s="7">
        <v>35.82</v>
      </c>
      <c r="H72" s="7">
        <v>0</v>
      </c>
      <c r="I72" s="7">
        <v>0</v>
      </c>
      <c r="J72" s="7">
        <v>0</v>
      </c>
      <c r="K72" t="s">
        <v>236</v>
      </c>
    </row>
    <row r="73" spans="1:11">
      <c r="A73" s="52">
        <v>42069</v>
      </c>
      <c r="B73" t="s">
        <v>146</v>
      </c>
      <c r="C73" t="s">
        <v>47</v>
      </c>
      <c r="D73" t="s">
        <v>160</v>
      </c>
      <c r="E73" t="s">
        <v>103</v>
      </c>
      <c r="F73" t="s">
        <v>161</v>
      </c>
      <c r="G73">
        <v>0</v>
      </c>
      <c r="H73">
        <v>0</v>
      </c>
      <c r="I73">
        <v>120.72</v>
      </c>
      <c r="J73">
        <v>0</v>
      </c>
      <c r="K73" t="s">
        <v>236</v>
      </c>
    </row>
    <row r="74" spans="1:11">
      <c r="A74" s="8">
        <v>42011</v>
      </c>
      <c r="B74" s="7" t="s">
        <v>38</v>
      </c>
      <c r="C74" s="7" t="s">
        <v>39</v>
      </c>
      <c r="D74" s="7" t="s">
        <v>40</v>
      </c>
      <c r="E74" s="7" t="s">
        <v>41</v>
      </c>
      <c r="F74" s="7" t="s">
        <v>42</v>
      </c>
      <c r="G74" s="7">
        <v>0</v>
      </c>
      <c r="H74" s="7">
        <v>5765.31</v>
      </c>
      <c r="I74" s="7">
        <v>0</v>
      </c>
      <c r="J74" s="7">
        <v>0</v>
      </c>
      <c r="K74" t="s">
        <v>236</v>
      </c>
    </row>
    <row r="75" spans="1:11">
      <c r="A75" s="8">
        <v>42030</v>
      </c>
      <c r="B75" s="7" t="s">
        <v>38</v>
      </c>
      <c r="C75" s="7" t="s">
        <v>39</v>
      </c>
      <c r="D75" s="7" t="s">
        <v>40</v>
      </c>
      <c r="E75" s="7" t="s">
        <v>41</v>
      </c>
      <c r="F75" s="7" t="s">
        <v>42</v>
      </c>
      <c r="G75" s="7">
        <v>0</v>
      </c>
      <c r="H75" s="7">
        <v>5772.45</v>
      </c>
      <c r="I75" s="7">
        <v>0</v>
      </c>
      <c r="J75" s="7">
        <v>0</v>
      </c>
      <c r="K75" t="s">
        <v>236</v>
      </c>
    </row>
    <row r="76" spans="1:11">
      <c r="A76" s="8">
        <v>42058</v>
      </c>
      <c r="B76" s="7" t="s">
        <v>38</v>
      </c>
      <c r="C76" s="7" t="s">
        <v>39</v>
      </c>
      <c r="D76" s="7" t="s">
        <v>40</v>
      </c>
      <c r="E76" s="66" t="s">
        <v>41</v>
      </c>
      <c r="F76" s="7" t="s">
        <v>42</v>
      </c>
      <c r="G76" s="7">
        <v>0</v>
      </c>
      <c r="H76" s="7">
        <v>5714.35</v>
      </c>
      <c r="I76" s="7">
        <v>0</v>
      </c>
      <c r="J76" s="7">
        <v>0</v>
      </c>
      <c r="K76" t="s">
        <v>236</v>
      </c>
    </row>
    <row r="77" spans="1:11">
      <c r="A77" s="52">
        <v>42090</v>
      </c>
      <c r="B77" t="s">
        <v>38</v>
      </c>
      <c r="C77" t="s">
        <v>39</v>
      </c>
      <c r="D77" t="s">
        <v>40</v>
      </c>
      <c r="E77" t="s">
        <v>41</v>
      </c>
      <c r="F77" t="s">
        <v>42</v>
      </c>
      <c r="G77">
        <v>0</v>
      </c>
      <c r="H77">
        <v>8558.1299999999992</v>
      </c>
      <c r="I77">
        <v>0</v>
      </c>
      <c r="J77">
        <v>0</v>
      </c>
      <c r="K77" t="s">
        <v>236</v>
      </c>
    </row>
    <row r="78" spans="1:11">
      <c r="A78" s="52">
        <v>42090</v>
      </c>
      <c r="B78" t="s">
        <v>179</v>
      </c>
      <c r="C78" t="s">
        <v>47</v>
      </c>
      <c r="D78" t="s">
        <v>182</v>
      </c>
      <c r="E78" t="s">
        <v>180</v>
      </c>
      <c r="F78" t="s">
        <v>181</v>
      </c>
      <c r="G78">
        <v>0</v>
      </c>
      <c r="H78">
        <v>0</v>
      </c>
      <c r="I78">
        <v>500</v>
      </c>
      <c r="J78">
        <v>0</v>
      </c>
      <c r="K78" t="s">
        <v>236</v>
      </c>
    </row>
    <row r="79" spans="1:11">
      <c r="A79" s="52">
        <v>42093</v>
      </c>
      <c r="B79" t="s">
        <v>184</v>
      </c>
      <c r="C79" t="s">
        <v>39</v>
      </c>
      <c r="D79" t="s">
        <v>197</v>
      </c>
      <c r="E79" t="s">
        <v>198</v>
      </c>
      <c r="F79" t="s">
        <v>196</v>
      </c>
      <c r="G79">
        <v>92.43</v>
      </c>
      <c r="H79">
        <v>0</v>
      </c>
      <c r="I79">
        <v>0</v>
      </c>
      <c r="J79">
        <v>0</v>
      </c>
      <c r="K79" t="s">
        <v>236</v>
      </c>
    </row>
    <row r="80" spans="1:11">
      <c r="A80" s="8">
        <v>42039</v>
      </c>
      <c r="B80" s="7" t="s">
        <v>113</v>
      </c>
      <c r="C80" s="7" t="s">
        <v>47</v>
      </c>
      <c r="D80" s="50" t="s">
        <v>114</v>
      </c>
      <c r="E80" s="50" t="s">
        <v>127</v>
      </c>
      <c r="F80" s="50" t="s">
        <v>120</v>
      </c>
      <c r="G80" s="50">
        <v>0</v>
      </c>
      <c r="H80" s="50">
        <v>0</v>
      </c>
      <c r="I80" s="50">
        <v>78</v>
      </c>
      <c r="J80" s="50">
        <v>0</v>
      </c>
      <c r="K80" t="s">
        <v>236</v>
      </c>
    </row>
    <row r="81" spans="1:12">
      <c r="A81" s="8">
        <v>42043</v>
      </c>
      <c r="B81" s="7" t="s">
        <v>115</v>
      </c>
      <c r="C81" s="7" t="s">
        <v>47</v>
      </c>
      <c r="D81" s="50" t="s">
        <v>128</v>
      </c>
      <c r="E81" s="50" t="s">
        <v>127</v>
      </c>
      <c r="F81" s="50" t="s">
        <v>129</v>
      </c>
      <c r="G81" s="50">
        <v>0</v>
      </c>
      <c r="H81" s="50">
        <v>0</v>
      </c>
      <c r="I81" s="50">
        <v>9.82</v>
      </c>
      <c r="J81" s="50">
        <v>0</v>
      </c>
      <c r="K81" t="s">
        <v>236</v>
      </c>
    </row>
    <row r="82" spans="1:12">
      <c r="A82" s="52">
        <v>42093</v>
      </c>
      <c r="B82" t="s">
        <v>186</v>
      </c>
      <c r="C82" t="s">
        <v>39</v>
      </c>
      <c r="D82" t="s">
        <v>200</v>
      </c>
      <c r="E82" t="s">
        <v>127</v>
      </c>
      <c r="F82" t="s">
        <v>199</v>
      </c>
      <c r="G82">
        <v>1500</v>
      </c>
      <c r="H82">
        <v>0</v>
      </c>
      <c r="I82">
        <v>0</v>
      </c>
      <c r="J82">
        <v>0</v>
      </c>
      <c r="K82" t="s">
        <v>236</v>
      </c>
    </row>
    <row r="83" spans="1:12">
      <c r="F83" s="67" t="s">
        <v>24</v>
      </c>
      <c r="G83" s="67">
        <f>SUM(G1:G82)</f>
        <v>17253.32</v>
      </c>
      <c r="H83" s="67">
        <f t="shared" ref="H83:J83" si="0">SUM(H1:H82)</f>
        <v>27007.989999999998</v>
      </c>
      <c r="I83" s="67">
        <f t="shared" si="0"/>
        <v>4957.9099999999989</v>
      </c>
      <c r="J83" s="67">
        <f t="shared" si="0"/>
        <v>64</v>
      </c>
      <c r="K83" s="67"/>
      <c r="L83" s="67">
        <f>SUM(G83:J83)</f>
        <v>49283.219999999994</v>
      </c>
    </row>
    <row r="87" spans="1:12">
      <c r="A87" s="8">
        <v>42016</v>
      </c>
      <c r="B87" s="7" t="s">
        <v>43</v>
      </c>
      <c r="C87" s="7" t="s">
        <v>39</v>
      </c>
      <c r="D87" s="7" t="s">
        <v>44</v>
      </c>
      <c r="E87" s="7" t="s">
        <v>45</v>
      </c>
      <c r="F87" s="7" t="s">
        <v>42</v>
      </c>
      <c r="G87" s="7">
        <v>376.79</v>
      </c>
      <c r="H87" s="7">
        <v>0</v>
      </c>
      <c r="I87" s="7">
        <v>0</v>
      </c>
      <c r="J87" s="7">
        <v>376.79</v>
      </c>
    </row>
    <row r="88" spans="1:12">
      <c r="A88" s="8">
        <v>42030</v>
      </c>
      <c r="B88" s="7" t="s">
        <v>61</v>
      </c>
      <c r="C88" s="7" t="s">
        <v>39</v>
      </c>
      <c r="D88" s="7" t="s">
        <v>44</v>
      </c>
      <c r="E88" s="7" t="s">
        <v>45</v>
      </c>
      <c r="F88" s="7" t="s">
        <v>42</v>
      </c>
      <c r="G88" s="7">
        <v>224.5</v>
      </c>
      <c r="H88" s="7">
        <v>0</v>
      </c>
      <c r="I88" s="7">
        <v>0</v>
      </c>
      <c r="J88" s="7">
        <v>224.5</v>
      </c>
    </row>
    <row r="89" spans="1:12">
      <c r="A89" s="8">
        <v>42045</v>
      </c>
      <c r="B89" s="7" t="s">
        <v>93</v>
      </c>
      <c r="C89" s="7" t="s">
        <v>39</v>
      </c>
      <c r="D89" s="7" t="s">
        <v>44</v>
      </c>
      <c r="E89" s="7" t="s">
        <v>45</v>
      </c>
      <c r="F89" s="7" t="s">
        <v>42</v>
      </c>
      <c r="G89" s="7">
        <v>786.75</v>
      </c>
      <c r="H89" s="7">
        <v>0</v>
      </c>
      <c r="I89" s="7">
        <v>0</v>
      </c>
      <c r="J89" s="7">
        <v>786.75</v>
      </c>
    </row>
    <row r="90" spans="1:12">
      <c r="A90" s="8">
        <v>42050</v>
      </c>
      <c r="B90" s="7" t="s">
        <v>102</v>
      </c>
      <c r="C90" s="7" t="s">
        <v>39</v>
      </c>
      <c r="D90" s="7" t="s">
        <v>44</v>
      </c>
      <c r="E90" s="7" t="s">
        <v>45</v>
      </c>
      <c r="F90" s="7" t="s">
        <v>42</v>
      </c>
      <c r="G90" s="7">
        <v>237.05</v>
      </c>
      <c r="H90" s="7">
        <v>0</v>
      </c>
      <c r="I90" s="7">
        <v>0</v>
      </c>
      <c r="J90" s="7">
        <v>237.05</v>
      </c>
    </row>
    <row r="91" spans="1:12">
      <c r="A91" s="8">
        <v>42059</v>
      </c>
      <c r="B91" s="7" t="s">
        <v>130</v>
      </c>
      <c r="C91" s="7" t="s">
        <v>39</v>
      </c>
      <c r="D91" s="7" t="s">
        <v>44</v>
      </c>
      <c r="E91" s="7" t="s">
        <v>45</v>
      </c>
      <c r="F91" s="7" t="s">
        <v>42</v>
      </c>
      <c r="G91" s="7">
        <v>306.05</v>
      </c>
      <c r="H91" s="7">
        <v>0</v>
      </c>
      <c r="I91" s="7"/>
      <c r="J91" s="7">
        <v>306.05</v>
      </c>
    </row>
    <row r="92" spans="1:12">
      <c r="A92" s="52">
        <v>42079</v>
      </c>
      <c r="B92" t="s">
        <v>141</v>
      </c>
      <c r="C92" t="s">
        <v>39</v>
      </c>
      <c r="D92" t="s">
        <v>44</v>
      </c>
      <c r="E92" t="s">
        <v>45</v>
      </c>
      <c r="F92" t="s">
        <v>42</v>
      </c>
      <c r="G92">
        <v>2376.83</v>
      </c>
      <c r="H92">
        <v>0</v>
      </c>
      <c r="I92">
        <v>0</v>
      </c>
      <c r="J92">
        <v>2376.83</v>
      </c>
    </row>
    <row r="93" spans="1:12">
      <c r="A93" s="52">
        <v>42093</v>
      </c>
      <c r="B93" t="s">
        <v>176</v>
      </c>
      <c r="C93" t="s">
        <v>39</v>
      </c>
      <c r="D93" t="s">
        <v>44</v>
      </c>
      <c r="E93" t="s">
        <v>45</v>
      </c>
      <c r="F93" t="s">
        <v>42</v>
      </c>
      <c r="G93">
        <v>874.96</v>
      </c>
      <c r="H93">
        <v>0</v>
      </c>
      <c r="I93">
        <v>0</v>
      </c>
      <c r="J93">
        <v>874.96</v>
      </c>
    </row>
    <row r="94" spans="1:12">
      <c r="A94" s="63">
        <v>42093</v>
      </c>
      <c r="B94" s="64" t="s">
        <v>185</v>
      </c>
      <c r="C94" s="64" t="s">
        <v>39</v>
      </c>
      <c r="D94" s="64" t="s">
        <v>187</v>
      </c>
      <c r="E94" s="64" t="s">
        <v>188</v>
      </c>
      <c r="F94" s="64" t="s">
        <v>201</v>
      </c>
      <c r="G94" s="64">
        <v>26197.93</v>
      </c>
      <c r="H94" s="64">
        <v>0</v>
      </c>
      <c r="I94" s="64">
        <v>0</v>
      </c>
      <c r="J94" s="64">
        <v>0</v>
      </c>
      <c r="K94" s="51" t="s">
        <v>252</v>
      </c>
    </row>
  </sheetData>
  <sortState ref="A1:K90">
    <sortCondition ref="E1:E90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opLeftCell="I98" workbookViewId="0">
      <selection activeCell="M3" sqref="M3"/>
    </sheetView>
  </sheetViews>
  <sheetFormatPr baseColWidth="10" defaultRowHeight="15" x14ac:dyDescent="0"/>
  <cols>
    <col min="2" max="2" width="32.83203125" bestFit="1" customWidth="1"/>
    <col min="4" max="4" width="43.1640625" bestFit="1" customWidth="1"/>
    <col min="5" max="5" width="40.6640625" bestFit="1" customWidth="1"/>
    <col min="6" max="6" width="13.33203125" bestFit="1" customWidth="1"/>
    <col min="12" max="12" width="30.6640625" bestFit="1" customWidth="1"/>
  </cols>
  <sheetData>
    <row r="1" spans="1:14" s="7" customFormat="1" ht="14">
      <c r="A1" s="8">
        <v>42095</v>
      </c>
      <c r="B1" s="7" t="s">
        <v>189</v>
      </c>
      <c r="C1" s="7" t="s">
        <v>39</v>
      </c>
      <c r="D1" s="45" t="s">
        <v>191</v>
      </c>
      <c r="E1" s="45" t="s">
        <v>193</v>
      </c>
      <c r="F1" s="46" t="s">
        <v>192</v>
      </c>
      <c r="G1" s="26">
        <v>110</v>
      </c>
      <c r="H1" s="6">
        <v>0</v>
      </c>
      <c r="I1" s="26">
        <v>0</v>
      </c>
      <c r="J1" s="6">
        <v>0</v>
      </c>
      <c r="K1" s="7" t="s">
        <v>236</v>
      </c>
      <c r="L1" s="54" t="s">
        <v>235</v>
      </c>
      <c r="M1" s="70">
        <f>I80</f>
        <v>454.84</v>
      </c>
      <c r="N1" s="7" t="s">
        <v>236</v>
      </c>
    </row>
    <row r="2" spans="1:14" s="7" customFormat="1" ht="14">
      <c r="A2" s="8">
        <v>42130</v>
      </c>
      <c r="B2" s="7" t="s">
        <v>274</v>
      </c>
      <c r="C2" s="7" t="s">
        <v>39</v>
      </c>
      <c r="D2" s="7" t="s">
        <v>275</v>
      </c>
      <c r="E2" s="7" t="s">
        <v>276</v>
      </c>
      <c r="F2" s="46" t="s">
        <v>277</v>
      </c>
      <c r="G2" s="26">
        <v>112.48</v>
      </c>
      <c r="H2" s="6">
        <v>0</v>
      </c>
      <c r="I2" s="26">
        <v>0</v>
      </c>
      <c r="J2" s="6">
        <v>0</v>
      </c>
      <c r="K2" s="7" t="s">
        <v>236</v>
      </c>
      <c r="L2" s="58" t="s">
        <v>238</v>
      </c>
      <c r="M2" s="77">
        <f>SUM(M3:M14)</f>
        <v>4381.4299999999994</v>
      </c>
      <c r="N2" s="7" t="s">
        <v>236</v>
      </c>
    </row>
    <row r="3" spans="1:14" s="7" customFormat="1" ht="14">
      <c r="A3" s="8">
        <v>42135</v>
      </c>
      <c r="B3" s="7" t="s">
        <v>280</v>
      </c>
      <c r="C3" s="7" t="s">
        <v>39</v>
      </c>
      <c r="D3" s="7" t="s">
        <v>275</v>
      </c>
      <c r="E3" s="7" t="s">
        <v>276</v>
      </c>
      <c r="F3" s="46" t="s">
        <v>281</v>
      </c>
      <c r="G3" s="26">
        <v>71.41</v>
      </c>
      <c r="H3" s="6">
        <v>0</v>
      </c>
      <c r="I3" s="26">
        <v>0</v>
      </c>
      <c r="J3" s="6">
        <v>0</v>
      </c>
      <c r="K3" s="7" t="s">
        <v>236</v>
      </c>
      <c r="L3" s="59" t="s">
        <v>237</v>
      </c>
      <c r="M3" s="71">
        <f>SUM(G8:G23)+G1</f>
        <v>1095</v>
      </c>
    </row>
    <row r="4" spans="1:14" s="7" customFormat="1" ht="14">
      <c r="A4" s="8">
        <v>42135</v>
      </c>
      <c r="B4" s="7" t="s">
        <v>282</v>
      </c>
      <c r="C4" s="7" t="s">
        <v>39</v>
      </c>
      <c r="D4" s="69" t="s">
        <v>292</v>
      </c>
      <c r="E4" s="7" t="s">
        <v>276</v>
      </c>
      <c r="F4" s="9" t="s">
        <v>283</v>
      </c>
      <c r="G4" s="26">
        <v>107.74</v>
      </c>
      <c r="H4" s="6">
        <v>0</v>
      </c>
      <c r="I4" s="26">
        <v>0</v>
      </c>
      <c r="J4" s="6">
        <v>0</v>
      </c>
      <c r="K4" s="7" t="s">
        <v>236</v>
      </c>
      <c r="L4" s="59" t="s">
        <v>239</v>
      </c>
      <c r="M4" s="71">
        <f>SUM(I24:I26)</f>
        <v>468.72</v>
      </c>
    </row>
    <row r="5" spans="1:14" s="7" customFormat="1" ht="14">
      <c r="A5" s="8">
        <v>42139</v>
      </c>
      <c r="B5" s="7" t="s">
        <v>319</v>
      </c>
      <c r="C5" s="7" t="s">
        <v>39</v>
      </c>
      <c r="D5" s="7" t="s">
        <v>275</v>
      </c>
      <c r="E5" s="7" t="s">
        <v>276</v>
      </c>
      <c r="F5" s="9" t="s">
        <v>320</v>
      </c>
      <c r="G5" s="26">
        <v>37.74</v>
      </c>
      <c r="H5" s="6">
        <v>0</v>
      </c>
      <c r="I5" s="26">
        <v>0</v>
      </c>
      <c r="J5" s="6">
        <v>0</v>
      </c>
      <c r="K5" s="7" t="s">
        <v>236</v>
      </c>
      <c r="L5" s="59" t="s">
        <v>424</v>
      </c>
      <c r="M5" s="73">
        <f>SUM(I27:I28)+G7</f>
        <v>136.59</v>
      </c>
    </row>
    <row r="6" spans="1:14" s="7" customFormat="1" ht="14">
      <c r="A6" s="8">
        <v>42136</v>
      </c>
      <c r="B6" s="7" t="s">
        <v>313</v>
      </c>
      <c r="C6" s="7" t="s">
        <v>39</v>
      </c>
      <c r="D6" s="7" t="s">
        <v>314</v>
      </c>
      <c r="E6" s="7" t="s">
        <v>315</v>
      </c>
      <c r="F6" s="46" t="s">
        <v>386</v>
      </c>
      <c r="G6" s="26">
        <v>100</v>
      </c>
      <c r="H6" s="6">
        <v>0</v>
      </c>
      <c r="I6" s="26">
        <v>0</v>
      </c>
      <c r="J6" s="6">
        <v>0</v>
      </c>
      <c r="K6" s="7" t="s">
        <v>236</v>
      </c>
      <c r="L6" s="59" t="s">
        <v>240</v>
      </c>
      <c r="M6" s="56">
        <v>0</v>
      </c>
    </row>
    <row r="7" spans="1:14" s="7" customFormat="1" ht="14">
      <c r="A7" s="8">
        <v>42135</v>
      </c>
      <c r="B7" s="7" t="s">
        <v>279</v>
      </c>
      <c r="C7" s="7" t="s">
        <v>39</v>
      </c>
      <c r="D7" s="45" t="s">
        <v>308</v>
      </c>
      <c r="E7" s="45" t="s">
        <v>309</v>
      </c>
      <c r="F7" s="46" t="s">
        <v>310</v>
      </c>
      <c r="G7" s="26">
        <v>22.19</v>
      </c>
      <c r="H7" s="6">
        <v>0</v>
      </c>
      <c r="I7" s="26">
        <v>0</v>
      </c>
      <c r="J7" s="6">
        <v>0</v>
      </c>
      <c r="K7" s="7" t="s">
        <v>236</v>
      </c>
      <c r="L7" s="59" t="s">
        <v>241</v>
      </c>
      <c r="M7" s="71">
        <f>G34</f>
        <v>530.89</v>
      </c>
    </row>
    <row r="8" spans="1:14" s="7" customFormat="1" ht="14">
      <c r="A8" s="8">
        <v>42103</v>
      </c>
      <c r="B8" s="7" t="s">
        <v>207</v>
      </c>
      <c r="C8" s="7" t="s">
        <v>39</v>
      </c>
      <c r="D8" s="45" t="s">
        <v>191</v>
      </c>
      <c r="E8" s="45" t="s">
        <v>193</v>
      </c>
      <c r="F8" s="46" t="s">
        <v>192</v>
      </c>
      <c r="G8" s="26">
        <v>120</v>
      </c>
      <c r="H8" s="6">
        <v>0</v>
      </c>
      <c r="I8" s="26">
        <v>0</v>
      </c>
      <c r="J8" s="6">
        <v>0</v>
      </c>
      <c r="K8" s="7" t="s">
        <v>236</v>
      </c>
      <c r="L8" s="59" t="s">
        <v>293</v>
      </c>
      <c r="M8" s="73">
        <f>I35</f>
        <v>1345.45</v>
      </c>
    </row>
    <row r="9" spans="1:14" s="7" customFormat="1" ht="14">
      <c r="A9" s="8">
        <v>42116</v>
      </c>
      <c r="B9" s="7" t="s">
        <v>217</v>
      </c>
      <c r="C9" s="7" t="s">
        <v>39</v>
      </c>
      <c r="D9" s="45" t="s">
        <v>338</v>
      </c>
      <c r="E9" s="45" t="s">
        <v>193</v>
      </c>
      <c r="F9" s="46" t="s">
        <v>339</v>
      </c>
      <c r="G9" s="26">
        <v>50</v>
      </c>
      <c r="H9" s="6">
        <v>0</v>
      </c>
      <c r="I9" s="26">
        <v>0</v>
      </c>
      <c r="J9" s="6">
        <v>0</v>
      </c>
      <c r="K9" s="7" t="s">
        <v>236</v>
      </c>
      <c r="L9" s="59" t="s">
        <v>242</v>
      </c>
      <c r="M9" s="56">
        <v>0</v>
      </c>
    </row>
    <row r="10" spans="1:14" s="7" customFormat="1" ht="14">
      <c r="A10" s="8">
        <v>42117</v>
      </c>
      <c r="B10" s="7" t="s">
        <v>218</v>
      </c>
      <c r="C10" s="7" t="s">
        <v>39</v>
      </c>
      <c r="D10" s="45" t="s">
        <v>297</v>
      </c>
      <c r="E10" s="45" t="s">
        <v>193</v>
      </c>
      <c r="F10" s="46" t="s">
        <v>296</v>
      </c>
      <c r="G10" s="26">
        <v>75</v>
      </c>
      <c r="H10" s="6">
        <v>0</v>
      </c>
      <c r="I10" s="26">
        <v>0</v>
      </c>
      <c r="J10" s="6">
        <v>0</v>
      </c>
      <c r="K10" s="7" t="s">
        <v>236</v>
      </c>
      <c r="L10" s="59" t="s">
        <v>243</v>
      </c>
      <c r="M10" s="56">
        <v>0</v>
      </c>
    </row>
    <row r="11" spans="1:14" s="7" customFormat="1" ht="14">
      <c r="A11" s="8">
        <v>42117</v>
      </c>
      <c r="B11" s="7" t="s">
        <v>220</v>
      </c>
      <c r="C11" s="7" t="s">
        <v>39</v>
      </c>
      <c r="D11" s="45" t="s">
        <v>298</v>
      </c>
      <c r="E11" s="45" t="s">
        <v>193</v>
      </c>
      <c r="F11" s="46" t="s">
        <v>300</v>
      </c>
      <c r="G11" s="26">
        <v>50</v>
      </c>
      <c r="H11" s="6">
        <v>0</v>
      </c>
      <c r="I11" s="26">
        <v>0</v>
      </c>
      <c r="J11" s="6">
        <v>0</v>
      </c>
      <c r="K11" s="7" t="s">
        <v>236</v>
      </c>
      <c r="L11" s="59" t="s">
        <v>244</v>
      </c>
      <c r="M11" s="71">
        <f>SUM(I29+G30)</f>
        <v>95.9</v>
      </c>
    </row>
    <row r="12" spans="1:14" s="7" customFormat="1" ht="14">
      <c r="A12" s="8">
        <v>42118</v>
      </c>
      <c r="B12" s="7" t="s">
        <v>221</v>
      </c>
      <c r="C12" s="7" t="s">
        <v>39</v>
      </c>
      <c r="D12" s="45" t="s">
        <v>299</v>
      </c>
      <c r="E12" s="45" t="s">
        <v>193</v>
      </c>
      <c r="F12" s="46" t="s">
        <v>301</v>
      </c>
      <c r="G12" s="47">
        <v>50</v>
      </c>
      <c r="H12" s="6">
        <v>0</v>
      </c>
      <c r="I12" s="26">
        <v>0</v>
      </c>
      <c r="J12" s="6">
        <v>0</v>
      </c>
      <c r="K12" s="7" t="s">
        <v>236</v>
      </c>
      <c r="L12" s="59" t="s">
        <v>246</v>
      </c>
      <c r="M12" s="71">
        <f>SUM(G31:G33)</f>
        <v>608.88</v>
      </c>
    </row>
    <row r="13" spans="1:14" s="7" customFormat="1" ht="14">
      <c r="A13" s="8">
        <v>42125</v>
      </c>
      <c r="B13" s="7" t="s">
        <v>268</v>
      </c>
      <c r="C13" s="7" t="s">
        <v>39</v>
      </c>
      <c r="D13" s="45" t="s">
        <v>302</v>
      </c>
      <c r="E13" s="45" t="s">
        <v>193</v>
      </c>
      <c r="F13" s="46" t="s">
        <v>305</v>
      </c>
      <c r="G13" s="26">
        <v>50</v>
      </c>
      <c r="H13" s="6">
        <v>0</v>
      </c>
      <c r="I13" s="26">
        <v>0</v>
      </c>
      <c r="J13" s="6">
        <v>0</v>
      </c>
      <c r="K13" s="7" t="s">
        <v>236</v>
      </c>
      <c r="L13" s="59" t="s">
        <v>245</v>
      </c>
      <c r="M13" s="56">
        <v>0</v>
      </c>
    </row>
    <row r="14" spans="1:14" s="7" customFormat="1" ht="14">
      <c r="A14" s="8">
        <v>42125</v>
      </c>
      <c r="B14" s="7" t="s">
        <v>269</v>
      </c>
      <c r="C14" s="7" t="s">
        <v>39</v>
      </c>
      <c r="D14" s="45" t="s">
        <v>303</v>
      </c>
      <c r="E14" s="45" t="s">
        <v>193</v>
      </c>
      <c r="F14" s="46" t="s">
        <v>306</v>
      </c>
      <c r="G14" s="26">
        <v>50</v>
      </c>
      <c r="H14" s="6">
        <v>0</v>
      </c>
      <c r="I14" s="26">
        <v>0</v>
      </c>
      <c r="J14" s="6">
        <v>0</v>
      </c>
      <c r="K14" s="7" t="s">
        <v>236</v>
      </c>
      <c r="L14" s="60" t="s">
        <v>425</v>
      </c>
      <c r="M14" s="75">
        <f>G6</f>
        <v>100</v>
      </c>
    </row>
    <row r="15" spans="1:14" s="7" customFormat="1" ht="14">
      <c r="A15" s="8">
        <v>42125</v>
      </c>
      <c r="B15" s="7" t="s">
        <v>270</v>
      </c>
      <c r="C15" s="7" t="s">
        <v>39</v>
      </c>
      <c r="D15" s="45" t="s">
        <v>304</v>
      </c>
      <c r="E15" s="45" t="s">
        <v>193</v>
      </c>
      <c r="F15" s="46" t="s">
        <v>307</v>
      </c>
      <c r="G15" s="26">
        <v>50</v>
      </c>
      <c r="H15" s="6">
        <v>0</v>
      </c>
      <c r="I15" s="26">
        <v>0</v>
      </c>
      <c r="J15" s="6">
        <v>0</v>
      </c>
      <c r="K15" s="7" t="s">
        <v>236</v>
      </c>
      <c r="L15" s="54" t="s">
        <v>247</v>
      </c>
      <c r="M15" s="70">
        <f>SUM(G37:G42)</f>
        <v>1212.57</v>
      </c>
    </row>
    <row r="16" spans="1:14" s="7" customFormat="1" ht="14">
      <c r="A16" s="8">
        <v>42125</v>
      </c>
      <c r="B16" s="7" t="s">
        <v>271</v>
      </c>
      <c r="C16" s="7" t="s">
        <v>39</v>
      </c>
      <c r="D16" s="45" t="s">
        <v>191</v>
      </c>
      <c r="E16" s="45" t="s">
        <v>193</v>
      </c>
      <c r="F16" s="46" t="s">
        <v>192</v>
      </c>
      <c r="G16" s="26">
        <v>120</v>
      </c>
      <c r="H16" s="6">
        <v>0</v>
      </c>
      <c r="I16" s="26">
        <v>0</v>
      </c>
      <c r="J16" s="6">
        <v>0</v>
      </c>
      <c r="K16" s="7" t="s">
        <v>236</v>
      </c>
      <c r="L16" s="58" t="s">
        <v>248</v>
      </c>
      <c r="M16" s="77">
        <f>SUM(M17:M21)</f>
        <v>3620.54</v>
      </c>
      <c r="N16" s="7" t="s">
        <v>236</v>
      </c>
    </row>
    <row r="17" spans="1:14" s="7" customFormat="1" ht="14">
      <c r="A17" s="8">
        <v>42151</v>
      </c>
      <c r="B17" s="7" t="s">
        <v>348</v>
      </c>
      <c r="C17" s="7" t="s">
        <v>39</v>
      </c>
      <c r="D17" s="45" t="s">
        <v>375</v>
      </c>
      <c r="E17" s="45" t="s">
        <v>193</v>
      </c>
      <c r="F17" s="46" t="s">
        <v>377</v>
      </c>
      <c r="G17" s="26">
        <v>20</v>
      </c>
      <c r="H17" s="6">
        <v>0</v>
      </c>
      <c r="I17" s="26">
        <v>0</v>
      </c>
      <c r="J17" s="6">
        <v>0</v>
      </c>
      <c r="K17" s="7" t="s">
        <v>236</v>
      </c>
      <c r="L17" s="59" t="s">
        <v>53</v>
      </c>
      <c r="M17" s="71">
        <f>SUM(G43:G45)</f>
        <v>159.14999999999998</v>
      </c>
    </row>
    <row r="18" spans="1:14" s="7" customFormat="1" ht="14">
      <c r="A18" s="8">
        <v>42151</v>
      </c>
      <c r="B18" s="7" t="s">
        <v>349</v>
      </c>
      <c r="C18" s="7" t="s">
        <v>39</v>
      </c>
      <c r="D18" s="45" t="s">
        <v>375</v>
      </c>
      <c r="E18" s="45" t="s">
        <v>193</v>
      </c>
      <c r="F18" s="46" t="s">
        <v>378</v>
      </c>
      <c r="G18" s="26">
        <v>50</v>
      </c>
      <c r="H18" s="6">
        <v>0</v>
      </c>
      <c r="I18" s="26">
        <v>0</v>
      </c>
      <c r="J18" s="6">
        <v>0</v>
      </c>
      <c r="K18" s="7" t="s">
        <v>236</v>
      </c>
      <c r="L18" s="59" t="s">
        <v>250</v>
      </c>
      <c r="M18" s="71">
        <f>I57</f>
        <v>392.33</v>
      </c>
    </row>
    <row r="19" spans="1:14" s="7" customFormat="1" ht="14">
      <c r="A19" s="8">
        <v>42151</v>
      </c>
      <c r="B19" s="7" t="s">
        <v>350</v>
      </c>
      <c r="C19" s="7" t="s">
        <v>39</v>
      </c>
      <c r="D19" s="45" t="s">
        <v>302</v>
      </c>
      <c r="E19" s="45" t="s">
        <v>193</v>
      </c>
      <c r="F19" s="46" t="s">
        <v>379</v>
      </c>
      <c r="G19" s="26">
        <v>50</v>
      </c>
      <c r="H19" s="6">
        <v>0</v>
      </c>
      <c r="I19" s="26">
        <v>0</v>
      </c>
      <c r="J19" s="6">
        <v>0</v>
      </c>
      <c r="K19" s="7" t="s">
        <v>236</v>
      </c>
      <c r="L19" s="59" t="s">
        <v>249</v>
      </c>
      <c r="M19" s="71">
        <f>SUM(I59:I64)</f>
        <v>227.26999999999998</v>
      </c>
    </row>
    <row r="20" spans="1:14" s="7" customFormat="1" ht="14">
      <c r="A20" s="8">
        <v>42151</v>
      </c>
      <c r="B20" s="7" t="s">
        <v>351</v>
      </c>
      <c r="C20" s="7" t="s">
        <v>39</v>
      </c>
      <c r="D20" s="45" t="s">
        <v>376</v>
      </c>
      <c r="E20" s="45" t="s">
        <v>193</v>
      </c>
      <c r="F20" s="46" t="s">
        <v>380</v>
      </c>
      <c r="G20" s="26">
        <v>50</v>
      </c>
      <c r="H20" s="6">
        <v>0</v>
      </c>
      <c r="I20" s="26">
        <v>0</v>
      </c>
      <c r="J20" s="6">
        <v>0</v>
      </c>
      <c r="K20" s="7" t="s">
        <v>236</v>
      </c>
      <c r="L20" s="59" t="s">
        <v>251</v>
      </c>
      <c r="M20" s="71">
        <f>SUM(I65:I79)</f>
        <v>950.18999999999994</v>
      </c>
    </row>
    <row r="21" spans="1:14" s="7" customFormat="1" ht="14">
      <c r="A21" s="8">
        <v>42151</v>
      </c>
      <c r="B21" s="7" t="s">
        <v>352</v>
      </c>
      <c r="C21" s="7" t="s">
        <v>39</v>
      </c>
      <c r="D21" s="45" t="s">
        <v>303</v>
      </c>
      <c r="E21" s="45" t="s">
        <v>193</v>
      </c>
      <c r="F21" s="46" t="s">
        <v>381</v>
      </c>
      <c r="G21" s="26">
        <v>50</v>
      </c>
      <c r="H21" s="6">
        <v>0</v>
      </c>
      <c r="I21" s="26">
        <v>0</v>
      </c>
      <c r="J21" s="6">
        <v>0</v>
      </c>
      <c r="K21" s="7" t="s">
        <v>236</v>
      </c>
      <c r="L21" s="60" t="s">
        <v>426</v>
      </c>
      <c r="M21" s="75">
        <f>I58</f>
        <v>1891.6</v>
      </c>
    </row>
    <row r="22" spans="1:14" s="7" customFormat="1" ht="14">
      <c r="A22" s="8">
        <v>42152</v>
      </c>
      <c r="B22" s="7" t="s">
        <v>361</v>
      </c>
      <c r="C22" s="7" t="s">
        <v>39</v>
      </c>
      <c r="D22" s="45" t="s">
        <v>298</v>
      </c>
      <c r="E22" s="45" t="s">
        <v>193</v>
      </c>
      <c r="F22" s="46" t="s">
        <v>382</v>
      </c>
      <c r="G22" s="26">
        <v>100</v>
      </c>
      <c r="H22" s="6">
        <v>0</v>
      </c>
      <c r="I22" s="26">
        <v>0</v>
      </c>
      <c r="J22" s="6">
        <v>0</v>
      </c>
      <c r="K22" s="7" t="s">
        <v>236</v>
      </c>
      <c r="L22" s="54" t="s">
        <v>16</v>
      </c>
      <c r="M22" s="70">
        <f>SUM(H46:H48)</f>
        <v>1041.3800000000001</v>
      </c>
      <c r="N22" s="7" t="s">
        <v>236</v>
      </c>
    </row>
    <row r="23" spans="1:14" s="7" customFormat="1" ht="14">
      <c r="A23" s="8">
        <v>42157</v>
      </c>
      <c r="B23" s="7" t="s">
        <v>363</v>
      </c>
      <c r="C23" s="7" t="s">
        <v>39</v>
      </c>
      <c r="D23" s="45" t="s">
        <v>297</v>
      </c>
      <c r="E23" s="45" t="s">
        <v>193</v>
      </c>
      <c r="F23" s="46" t="s">
        <v>383</v>
      </c>
      <c r="G23" s="26">
        <v>50</v>
      </c>
      <c r="H23" s="6">
        <v>0</v>
      </c>
      <c r="I23" s="26">
        <v>0</v>
      </c>
      <c r="J23" s="6">
        <v>0</v>
      </c>
      <c r="K23" s="7" t="s">
        <v>236</v>
      </c>
      <c r="L23" s="54" t="s">
        <v>56</v>
      </c>
      <c r="M23" s="70">
        <f>SUM(G49:G56)</f>
        <v>26075.120000000003</v>
      </c>
      <c r="N23" s="7" t="s">
        <v>236</v>
      </c>
    </row>
    <row r="24" spans="1:14" s="7" customFormat="1" ht="14">
      <c r="A24" s="8">
        <v>42115</v>
      </c>
      <c r="B24" s="7" t="s">
        <v>136</v>
      </c>
      <c r="C24" s="7" t="s">
        <v>47</v>
      </c>
      <c r="D24" s="7" t="s">
        <v>63</v>
      </c>
      <c r="E24" s="7" t="s">
        <v>150</v>
      </c>
      <c r="F24" s="46" t="s">
        <v>343</v>
      </c>
      <c r="G24" s="26">
        <v>0</v>
      </c>
      <c r="H24" s="6">
        <v>0</v>
      </c>
      <c r="I24" s="26">
        <v>227.53</v>
      </c>
      <c r="J24" s="6">
        <v>0</v>
      </c>
      <c r="K24" s="7" t="s">
        <v>236</v>
      </c>
      <c r="L24" s="54" t="s">
        <v>12</v>
      </c>
      <c r="M24" s="70">
        <f>G100</f>
        <v>20</v>
      </c>
      <c r="N24" s="7" t="s">
        <v>236</v>
      </c>
    </row>
    <row r="25" spans="1:14" s="7" customFormat="1" ht="14">
      <c r="A25" s="8">
        <v>42150</v>
      </c>
      <c r="B25" s="7" t="s">
        <v>136</v>
      </c>
      <c r="C25" s="7" t="s">
        <v>47</v>
      </c>
      <c r="D25" s="45" t="s">
        <v>63</v>
      </c>
      <c r="E25" s="45" t="s">
        <v>150</v>
      </c>
      <c r="F25" s="49"/>
      <c r="G25" s="26">
        <v>0</v>
      </c>
      <c r="H25" s="6">
        <v>0</v>
      </c>
      <c r="I25" s="26">
        <v>126.01</v>
      </c>
      <c r="J25" s="6">
        <v>0</v>
      </c>
      <c r="K25" s="7" t="s">
        <v>236</v>
      </c>
      <c r="L25" s="54" t="s">
        <v>27</v>
      </c>
      <c r="M25" s="70">
        <f>SUM(H81:H83)</f>
        <v>16251.04</v>
      </c>
      <c r="N25" s="7" t="s">
        <v>236</v>
      </c>
    </row>
    <row r="26" spans="1:14" s="7" customFormat="1" ht="14">
      <c r="A26" s="8">
        <v>42171</v>
      </c>
      <c r="B26" s="7" t="s">
        <v>136</v>
      </c>
      <c r="C26" s="7" t="s">
        <v>47</v>
      </c>
      <c r="D26" s="45" t="s">
        <v>63</v>
      </c>
      <c r="E26" s="45" t="s">
        <v>150</v>
      </c>
      <c r="F26" s="49"/>
      <c r="G26" s="26">
        <v>0</v>
      </c>
      <c r="H26" s="6">
        <v>0</v>
      </c>
      <c r="I26" s="26">
        <v>115.18</v>
      </c>
      <c r="J26" s="6">
        <v>0</v>
      </c>
      <c r="K26" s="7" t="s">
        <v>236</v>
      </c>
      <c r="L26" s="54" t="s">
        <v>253</v>
      </c>
      <c r="M26" s="70">
        <f>SUM(G95+I96+G97)</f>
        <v>2676.59</v>
      </c>
      <c r="N26" s="7" t="s">
        <v>236</v>
      </c>
    </row>
    <row r="27" spans="1:14" s="7" customFormat="1" ht="14">
      <c r="A27" s="8">
        <v>42150</v>
      </c>
      <c r="B27" s="7" t="s">
        <v>177</v>
      </c>
      <c r="C27" s="7" t="s">
        <v>47</v>
      </c>
      <c r="D27" s="45" t="s">
        <v>372</v>
      </c>
      <c r="E27" s="45" t="s">
        <v>373</v>
      </c>
      <c r="F27" s="46" t="s">
        <v>374</v>
      </c>
      <c r="G27" s="26">
        <v>0</v>
      </c>
      <c r="H27" s="6">
        <v>0</v>
      </c>
      <c r="I27" s="26">
        <v>62.19</v>
      </c>
      <c r="J27" s="6">
        <v>0</v>
      </c>
      <c r="K27" s="7" t="s">
        <v>236</v>
      </c>
      <c r="L27" s="54" t="s">
        <v>254</v>
      </c>
      <c r="M27" s="70">
        <f>SUM(G101+I102+G103+G104)</f>
        <v>2236.8200000000002</v>
      </c>
      <c r="N27" s="7" t="s">
        <v>236</v>
      </c>
    </row>
    <row r="28" spans="1:14" s="7" customFormat="1" ht="14">
      <c r="A28" s="8">
        <v>42180</v>
      </c>
      <c r="B28" s="7" t="s">
        <v>116</v>
      </c>
      <c r="C28" s="7" t="s">
        <v>47</v>
      </c>
      <c r="D28" s="45" t="s">
        <v>419</v>
      </c>
      <c r="E28" s="45" t="s">
        <v>373</v>
      </c>
      <c r="F28" s="46" t="s">
        <v>420</v>
      </c>
      <c r="G28" s="26">
        <v>0</v>
      </c>
      <c r="H28" s="6">
        <v>0</v>
      </c>
      <c r="I28" s="26">
        <v>52.21</v>
      </c>
      <c r="J28" s="6">
        <v>0</v>
      </c>
      <c r="K28" s="7" t="s">
        <v>236</v>
      </c>
      <c r="L28" s="58" t="s">
        <v>255</v>
      </c>
      <c r="M28" s="77">
        <f>SUM(M29:M30)</f>
        <v>4621.7</v>
      </c>
    </row>
    <row r="29" spans="1:14" s="7" customFormat="1" ht="14">
      <c r="A29" s="8">
        <v>42103</v>
      </c>
      <c r="B29" s="7" t="s">
        <v>62</v>
      </c>
      <c r="C29" s="7" t="s">
        <v>47</v>
      </c>
      <c r="D29" s="45" t="s">
        <v>123</v>
      </c>
      <c r="E29" s="45" t="s">
        <v>124</v>
      </c>
      <c r="F29" s="46" t="s">
        <v>260</v>
      </c>
      <c r="G29" s="26">
        <v>0</v>
      </c>
      <c r="H29" s="6">
        <v>0</v>
      </c>
      <c r="I29" s="26">
        <v>81.37</v>
      </c>
      <c r="J29" s="6">
        <v>0</v>
      </c>
      <c r="K29" s="7" t="s">
        <v>236</v>
      </c>
      <c r="L29" s="72" t="s">
        <v>197</v>
      </c>
      <c r="M29" s="71">
        <f>SUM(G98:G99)</f>
        <v>91.7</v>
      </c>
      <c r="N29" s="7" t="s">
        <v>236</v>
      </c>
    </row>
    <row r="30" spans="1:14" s="7" customFormat="1" ht="14">
      <c r="A30" s="8">
        <v>42174</v>
      </c>
      <c r="B30" s="7" t="s">
        <v>395</v>
      </c>
      <c r="C30" s="7" t="s">
        <v>39</v>
      </c>
      <c r="D30" s="69" t="s">
        <v>397</v>
      </c>
      <c r="E30" s="7" t="s">
        <v>124</v>
      </c>
      <c r="F30" s="9" t="s">
        <v>398</v>
      </c>
      <c r="G30" s="26">
        <v>14.53</v>
      </c>
      <c r="H30" s="6">
        <v>0</v>
      </c>
      <c r="I30" s="26">
        <v>0</v>
      </c>
      <c r="J30" s="6">
        <v>0</v>
      </c>
      <c r="K30" s="7" t="s">
        <v>236</v>
      </c>
      <c r="L30" s="74" t="s">
        <v>427</v>
      </c>
      <c r="M30" s="75">
        <f>SUM(G84:G94)</f>
        <v>4530</v>
      </c>
      <c r="N30" s="7" t="s">
        <v>236</v>
      </c>
    </row>
    <row r="31" spans="1:14" s="7" customFormat="1" ht="14">
      <c r="A31" s="8">
        <v>42137</v>
      </c>
      <c r="B31" s="7" t="s">
        <v>316</v>
      </c>
      <c r="C31" s="7" t="s">
        <v>39</v>
      </c>
      <c r="D31" s="45" t="s">
        <v>325</v>
      </c>
      <c r="E31" s="45" t="s">
        <v>344</v>
      </c>
      <c r="F31" s="46" t="s">
        <v>345</v>
      </c>
      <c r="G31" s="26">
        <v>402.41</v>
      </c>
      <c r="H31" s="6">
        <v>0</v>
      </c>
      <c r="I31" s="26">
        <v>0</v>
      </c>
      <c r="J31" s="6">
        <v>0</v>
      </c>
      <c r="K31" s="7" t="s">
        <v>236</v>
      </c>
      <c r="L31" s="54" t="s">
        <v>322</v>
      </c>
      <c r="M31" s="78">
        <f>SUM(G36)</f>
        <v>213.8</v>
      </c>
      <c r="N31" s="7" t="s">
        <v>236</v>
      </c>
    </row>
    <row r="32" spans="1:14" s="7" customFormat="1" ht="14">
      <c r="A32" s="8">
        <v>42151</v>
      </c>
      <c r="B32" s="7" t="s">
        <v>353</v>
      </c>
      <c r="C32" s="7" t="s">
        <v>39</v>
      </c>
      <c r="D32" s="45" t="s">
        <v>355</v>
      </c>
      <c r="E32" s="45" t="s">
        <v>344</v>
      </c>
      <c r="F32" s="46" t="s">
        <v>356</v>
      </c>
      <c r="G32" s="26">
        <v>78.25</v>
      </c>
      <c r="H32" s="6">
        <v>0</v>
      </c>
      <c r="I32" s="26">
        <v>0</v>
      </c>
      <c r="J32" s="6">
        <v>0</v>
      </c>
      <c r="K32" s="7" t="s">
        <v>236</v>
      </c>
      <c r="L32" s="54" t="s">
        <v>276</v>
      </c>
      <c r="M32" s="70">
        <f>SUM(G2:G5)</f>
        <v>329.37</v>
      </c>
      <c r="N32" s="7" t="s">
        <v>236</v>
      </c>
    </row>
    <row r="33" spans="1:13" s="7" customFormat="1" ht="14">
      <c r="A33" s="8">
        <v>42151</v>
      </c>
      <c r="B33" s="7" t="s">
        <v>354</v>
      </c>
      <c r="C33" s="7" t="s">
        <v>39</v>
      </c>
      <c r="D33" s="45" t="s">
        <v>357</v>
      </c>
      <c r="E33" s="45" t="s">
        <v>344</v>
      </c>
      <c r="F33" s="46" t="s">
        <v>358</v>
      </c>
      <c r="G33" s="26">
        <v>128.22</v>
      </c>
      <c r="H33" s="6">
        <v>0</v>
      </c>
      <c r="I33" s="26">
        <v>0</v>
      </c>
      <c r="J33" s="6">
        <v>0</v>
      </c>
      <c r="K33" s="7" t="s">
        <v>236</v>
      </c>
    </row>
    <row r="34" spans="1:13" s="7" customFormat="1" ht="14">
      <c r="A34" s="8">
        <v>42118</v>
      </c>
      <c r="B34" s="7" t="s">
        <v>224</v>
      </c>
      <c r="C34" s="7" t="s">
        <v>39</v>
      </c>
      <c r="D34" s="45" t="s">
        <v>231</v>
      </c>
      <c r="E34" s="45" t="s">
        <v>232</v>
      </c>
      <c r="F34" s="46" t="s">
        <v>233</v>
      </c>
      <c r="G34" s="26">
        <v>530.89</v>
      </c>
      <c r="H34" s="6">
        <v>0</v>
      </c>
      <c r="I34" s="26">
        <v>0</v>
      </c>
      <c r="J34" s="6">
        <v>0</v>
      </c>
      <c r="K34" s="7" t="s">
        <v>236</v>
      </c>
    </row>
    <row r="35" spans="1:13" s="7" customFormat="1" ht="14">
      <c r="A35" s="8">
        <v>42130</v>
      </c>
      <c r="B35" s="7" t="s">
        <v>104</v>
      </c>
      <c r="C35" s="7" t="s">
        <v>47</v>
      </c>
      <c r="D35" s="45" t="s">
        <v>293</v>
      </c>
      <c r="E35" s="45" t="s">
        <v>294</v>
      </c>
      <c r="F35" s="46" t="s">
        <v>295</v>
      </c>
      <c r="G35" s="26">
        <v>0</v>
      </c>
      <c r="H35" s="6">
        <v>0</v>
      </c>
      <c r="I35" s="26">
        <v>1345.45</v>
      </c>
      <c r="J35" s="6">
        <v>0</v>
      </c>
      <c r="K35" s="7" t="s">
        <v>236</v>
      </c>
      <c r="L35" s="7" t="s">
        <v>24</v>
      </c>
      <c r="M35" s="31">
        <f>SUM(M1+M2+M15+M16+M22+M23+M24+M25+M26+M27+M28+M31+M32)</f>
        <v>63135.200000000012</v>
      </c>
    </row>
    <row r="36" spans="1:13" s="7" customFormat="1" ht="14">
      <c r="A36" s="8">
        <v>42143</v>
      </c>
      <c r="B36" s="7" t="s">
        <v>321</v>
      </c>
      <c r="C36" s="7" t="s">
        <v>39</v>
      </c>
      <c r="D36" s="7" t="s">
        <v>323</v>
      </c>
      <c r="E36" s="7" t="s">
        <v>322</v>
      </c>
      <c r="F36" s="9" t="s">
        <v>324</v>
      </c>
      <c r="G36" s="26">
        <v>213.8</v>
      </c>
      <c r="H36" s="6">
        <v>0</v>
      </c>
      <c r="I36" s="26">
        <v>0</v>
      </c>
      <c r="J36" s="6">
        <v>0</v>
      </c>
      <c r="K36" s="7" t="s">
        <v>236</v>
      </c>
    </row>
    <row r="37" spans="1:13" s="7" customFormat="1" ht="14">
      <c r="A37" s="8">
        <v>42102</v>
      </c>
      <c r="B37" s="7" t="s">
        <v>54</v>
      </c>
      <c r="C37" s="7" t="s">
        <v>39</v>
      </c>
      <c r="D37" s="7" t="s">
        <v>108</v>
      </c>
      <c r="E37" s="7" t="s">
        <v>33</v>
      </c>
      <c r="F37" s="46" t="s">
        <v>206</v>
      </c>
      <c r="G37" s="26">
        <v>190.4</v>
      </c>
      <c r="H37" s="6">
        <v>0</v>
      </c>
      <c r="I37" s="26">
        <v>0</v>
      </c>
      <c r="J37" s="6">
        <v>0</v>
      </c>
      <c r="K37" s="7" t="s">
        <v>236</v>
      </c>
    </row>
    <row r="38" spans="1:13" s="7" customFormat="1" ht="14">
      <c r="A38" s="8">
        <v>42117</v>
      </c>
      <c r="B38" s="7" t="s">
        <v>54</v>
      </c>
      <c r="C38" s="7" t="s">
        <v>39</v>
      </c>
      <c r="D38" s="7" t="s">
        <v>108</v>
      </c>
      <c r="E38" s="7" t="s">
        <v>33</v>
      </c>
      <c r="F38" s="46" t="s">
        <v>219</v>
      </c>
      <c r="G38" s="26">
        <v>202.39</v>
      </c>
      <c r="H38" s="6">
        <v>0</v>
      </c>
      <c r="I38" s="26"/>
      <c r="J38" s="6"/>
      <c r="K38" s="7" t="s">
        <v>236</v>
      </c>
    </row>
    <row r="39" spans="1:13" s="7" customFormat="1" ht="14">
      <c r="A39" s="8">
        <v>42130</v>
      </c>
      <c r="B39" s="7" t="s">
        <v>54</v>
      </c>
      <c r="C39" s="7" t="s">
        <v>39</v>
      </c>
      <c r="D39" s="7" t="s">
        <v>108</v>
      </c>
      <c r="E39" s="7" t="s">
        <v>33</v>
      </c>
      <c r="F39" s="46" t="s">
        <v>273</v>
      </c>
      <c r="G39" s="26">
        <v>294.01</v>
      </c>
      <c r="H39" s="6">
        <v>0</v>
      </c>
      <c r="I39" s="26"/>
      <c r="J39" s="6"/>
      <c r="K39" s="7" t="s">
        <v>236</v>
      </c>
    </row>
    <row r="40" spans="1:13" s="7" customFormat="1" ht="14">
      <c r="A40" s="8">
        <v>42144</v>
      </c>
      <c r="B40" s="7" t="s">
        <v>54</v>
      </c>
      <c r="C40" s="7" t="s">
        <v>39</v>
      </c>
      <c r="D40" s="7" t="s">
        <v>108</v>
      </c>
      <c r="E40" s="7" t="s">
        <v>33</v>
      </c>
      <c r="F40" s="46" t="s">
        <v>342</v>
      </c>
      <c r="G40" s="26">
        <v>287.02999999999997</v>
      </c>
      <c r="H40" s="6">
        <v>0</v>
      </c>
      <c r="I40" s="26">
        <v>0</v>
      </c>
      <c r="J40" s="6">
        <v>0</v>
      </c>
      <c r="K40" s="7" t="s">
        <v>236</v>
      </c>
    </row>
    <row r="41" spans="1:13" s="7" customFormat="1" ht="14">
      <c r="A41" s="8">
        <v>42163</v>
      </c>
      <c r="B41" s="7" t="s">
        <v>54</v>
      </c>
      <c r="C41" s="7" t="s">
        <v>39</v>
      </c>
      <c r="D41" s="7" t="s">
        <v>108</v>
      </c>
      <c r="E41" s="7" t="s">
        <v>33</v>
      </c>
      <c r="F41" s="46" t="s">
        <v>413</v>
      </c>
      <c r="G41" s="26">
        <v>136.02000000000001</v>
      </c>
      <c r="H41" s="6">
        <v>0</v>
      </c>
      <c r="I41" s="26">
        <v>0</v>
      </c>
      <c r="J41" s="6">
        <v>0</v>
      </c>
      <c r="K41" s="7" t="s">
        <v>236</v>
      </c>
    </row>
    <row r="42" spans="1:13" s="7" customFormat="1" ht="14">
      <c r="A42" s="8">
        <v>42172</v>
      </c>
      <c r="B42" s="7" t="s">
        <v>54</v>
      </c>
      <c r="C42" s="7" t="s">
        <v>39</v>
      </c>
      <c r="D42" s="7" t="s">
        <v>108</v>
      </c>
      <c r="E42" s="7" t="s">
        <v>33</v>
      </c>
      <c r="F42" s="46" t="s">
        <v>414</v>
      </c>
      <c r="G42" s="26">
        <v>102.72</v>
      </c>
      <c r="H42" s="6">
        <v>0</v>
      </c>
      <c r="I42" s="26">
        <v>0</v>
      </c>
      <c r="J42" s="6">
        <v>0</v>
      </c>
      <c r="K42" s="7" t="s">
        <v>236</v>
      </c>
    </row>
    <row r="43" spans="1:13" s="7" customFormat="1" ht="14">
      <c r="A43" s="8">
        <v>42104</v>
      </c>
      <c r="B43" s="7" t="s">
        <v>51</v>
      </c>
      <c r="C43" s="7" t="s">
        <v>39</v>
      </c>
      <c r="D43" s="7" t="s">
        <v>52</v>
      </c>
      <c r="E43" s="7" t="s">
        <v>53</v>
      </c>
      <c r="F43" s="9" t="s">
        <v>42</v>
      </c>
      <c r="G43" s="26">
        <v>53.05</v>
      </c>
      <c r="H43" s="6">
        <v>0</v>
      </c>
      <c r="I43" s="26">
        <v>0</v>
      </c>
      <c r="J43" s="6">
        <v>0</v>
      </c>
      <c r="K43" s="7" t="s">
        <v>236</v>
      </c>
    </row>
    <row r="44" spans="1:13" s="7" customFormat="1" ht="14">
      <c r="A44" s="8">
        <v>42135</v>
      </c>
      <c r="B44" s="7" t="s">
        <v>51</v>
      </c>
      <c r="C44" s="7" t="s">
        <v>39</v>
      </c>
      <c r="D44" s="7" t="s">
        <v>52</v>
      </c>
      <c r="E44" s="7" t="s">
        <v>53</v>
      </c>
      <c r="F44" s="9" t="s">
        <v>42</v>
      </c>
      <c r="G44" s="26">
        <v>53.05</v>
      </c>
      <c r="H44" s="6">
        <v>0</v>
      </c>
      <c r="I44" s="26">
        <v>0</v>
      </c>
      <c r="J44" s="6">
        <v>0</v>
      </c>
      <c r="K44" s="7" t="s">
        <v>236</v>
      </c>
    </row>
    <row r="45" spans="1:13" s="7" customFormat="1" ht="14">
      <c r="A45" s="8">
        <v>42165</v>
      </c>
      <c r="B45" s="7" t="s">
        <v>51</v>
      </c>
      <c r="C45" s="7" t="s">
        <v>39</v>
      </c>
      <c r="D45" s="7" t="s">
        <v>52</v>
      </c>
      <c r="E45" s="7" t="s">
        <v>53</v>
      </c>
      <c r="F45" s="9" t="s">
        <v>42</v>
      </c>
      <c r="G45" s="26">
        <v>53.05</v>
      </c>
      <c r="H45" s="6">
        <v>0</v>
      </c>
      <c r="I45" s="26">
        <v>0</v>
      </c>
      <c r="J45" s="6">
        <v>0</v>
      </c>
      <c r="K45" s="7" t="s">
        <v>236</v>
      </c>
    </row>
    <row r="46" spans="1:13" s="7" customFormat="1" ht="14">
      <c r="A46" s="8">
        <v>42124</v>
      </c>
      <c r="B46" s="7" t="s">
        <v>16</v>
      </c>
      <c r="C46" s="7" t="s">
        <v>39</v>
      </c>
      <c r="D46" s="7" t="s">
        <v>87</v>
      </c>
      <c r="E46" s="7" t="s">
        <v>88</v>
      </c>
      <c r="F46" s="9" t="s">
        <v>42</v>
      </c>
      <c r="G46" s="26">
        <v>0</v>
      </c>
      <c r="H46" s="6">
        <v>352.71</v>
      </c>
      <c r="I46" s="26">
        <v>0</v>
      </c>
      <c r="J46" s="6">
        <v>0</v>
      </c>
      <c r="K46" s="7" t="s">
        <v>236</v>
      </c>
    </row>
    <row r="47" spans="1:13" s="7" customFormat="1" ht="14">
      <c r="A47" s="8">
        <v>42155</v>
      </c>
      <c r="B47" s="7" t="s">
        <v>16</v>
      </c>
      <c r="C47" s="7" t="s">
        <v>39</v>
      </c>
      <c r="D47" s="45" t="s">
        <v>87</v>
      </c>
      <c r="E47" s="45" t="s">
        <v>88</v>
      </c>
      <c r="F47" s="46" t="s">
        <v>42</v>
      </c>
      <c r="G47" s="26">
        <v>0</v>
      </c>
      <c r="H47" s="6">
        <v>353.43</v>
      </c>
      <c r="I47" s="26">
        <v>0</v>
      </c>
      <c r="J47" s="6">
        <v>0</v>
      </c>
      <c r="K47" s="7" t="s">
        <v>236</v>
      </c>
    </row>
    <row r="48" spans="1:13" s="7" customFormat="1" ht="14">
      <c r="A48" s="8">
        <v>42185</v>
      </c>
      <c r="B48" s="7" t="s">
        <v>16</v>
      </c>
      <c r="C48" s="7" t="s">
        <v>39</v>
      </c>
      <c r="D48" s="45" t="s">
        <v>87</v>
      </c>
      <c r="E48" s="45" t="s">
        <v>88</v>
      </c>
      <c r="F48" s="46" t="s">
        <v>42</v>
      </c>
      <c r="G48" s="26">
        <v>0</v>
      </c>
      <c r="H48" s="6">
        <v>335.24</v>
      </c>
      <c r="I48" s="26">
        <v>0</v>
      </c>
      <c r="J48" s="6">
        <v>0</v>
      </c>
      <c r="K48" s="7" t="s">
        <v>236</v>
      </c>
    </row>
    <row r="49" spans="1:11" s="7" customFormat="1" ht="14">
      <c r="A49" s="8">
        <v>42102</v>
      </c>
      <c r="B49" s="7" t="s">
        <v>54</v>
      </c>
      <c r="C49" s="7" t="s">
        <v>39</v>
      </c>
      <c r="D49" s="7" t="s">
        <v>55</v>
      </c>
      <c r="E49" s="7" t="s">
        <v>56</v>
      </c>
      <c r="F49" s="46" t="s">
        <v>206</v>
      </c>
      <c r="G49" s="26">
        <v>2727.06</v>
      </c>
      <c r="H49" s="6">
        <v>0</v>
      </c>
      <c r="I49" s="26">
        <v>0</v>
      </c>
      <c r="J49" s="6">
        <v>0</v>
      </c>
      <c r="K49" s="7" t="s">
        <v>236</v>
      </c>
    </row>
    <row r="50" spans="1:11" s="7" customFormat="1" ht="14">
      <c r="A50" s="8">
        <v>42117</v>
      </c>
      <c r="B50" s="7" t="s">
        <v>54</v>
      </c>
      <c r="C50" s="7" t="s">
        <v>39</v>
      </c>
      <c r="D50" s="7" t="s">
        <v>55</v>
      </c>
      <c r="E50" s="7" t="s">
        <v>56</v>
      </c>
      <c r="F50" s="46" t="s">
        <v>219</v>
      </c>
      <c r="G50" s="26">
        <v>2748.21</v>
      </c>
      <c r="H50" s="6">
        <v>0</v>
      </c>
      <c r="I50" s="26">
        <v>0</v>
      </c>
      <c r="J50" s="6">
        <v>0</v>
      </c>
      <c r="K50" s="7" t="s">
        <v>236</v>
      </c>
    </row>
    <row r="51" spans="1:11" s="7" customFormat="1" ht="14">
      <c r="A51" s="8">
        <v>42121</v>
      </c>
      <c r="B51" s="7" t="s">
        <v>57</v>
      </c>
      <c r="C51" s="7" t="s">
        <v>39</v>
      </c>
      <c r="D51" s="7" t="s">
        <v>55</v>
      </c>
      <c r="E51" s="7" t="s">
        <v>56</v>
      </c>
      <c r="F51" s="46" t="s">
        <v>284</v>
      </c>
      <c r="G51" s="26">
        <v>57.49</v>
      </c>
      <c r="H51" s="6">
        <v>0</v>
      </c>
      <c r="I51" s="26"/>
      <c r="J51" s="6"/>
      <c r="K51" s="7" t="s">
        <v>236</v>
      </c>
    </row>
    <row r="52" spans="1:11" s="7" customFormat="1" ht="14">
      <c r="A52" s="8">
        <v>42130</v>
      </c>
      <c r="B52" s="7" t="s">
        <v>54</v>
      </c>
      <c r="C52" s="7" t="s">
        <v>39</v>
      </c>
      <c r="D52" s="7" t="s">
        <v>55</v>
      </c>
      <c r="E52" s="7" t="s">
        <v>56</v>
      </c>
      <c r="F52" s="46" t="s">
        <v>273</v>
      </c>
      <c r="G52" s="26">
        <v>4828.84</v>
      </c>
      <c r="H52" s="6">
        <v>0</v>
      </c>
      <c r="I52" s="26">
        <v>0</v>
      </c>
      <c r="J52" s="6">
        <v>0</v>
      </c>
      <c r="K52" s="7" t="s">
        <v>236</v>
      </c>
    </row>
    <row r="53" spans="1:11" s="7" customFormat="1" ht="14">
      <c r="A53" s="8">
        <v>42144</v>
      </c>
      <c r="B53" s="7" t="s">
        <v>54</v>
      </c>
      <c r="C53" s="7" t="s">
        <v>39</v>
      </c>
      <c r="D53" s="7" t="s">
        <v>55</v>
      </c>
      <c r="E53" s="7" t="s">
        <v>56</v>
      </c>
      <c r="F53" s="46" t="s">
        <v>342</v>
      </c>
      <c r="G53" s="26">
        <v>1969.35</v>
      </c>
      <c r="H53" s="6">
        <v>0</v>
      </c>
      <c r="I53" s="26">
        <v>0</v>
      </c>
      <c r="J53" s="6">
        <v>0</v>
      </c>
      <c r="K53" s="7" t="s">
        <v>236</v>
      </c>
    </row>
    <row r="54" spans="1:11" s="7" customFormat="1" ht="14">
      <c r="A54" s="8">
        <v>42163</v>
      </c>
      <c r="B54" s="7" t="s">
        <v>54</v>
      </c>
      <c r="C54" s="7" t="s">
        <v>39</v>
      </c>
      <c r="D54" s="7" t="s">
        <v>55</v>
      </c>
      <c r="E54" s="7" t="s">
        <v>56</v>
      </c>
      <c r="F54" s="46" t="s">
        <v>413</v>
      </c>
      <c r="G54" s="26">
        <v>3244.07</v>
      </c>
      <c r="H54" s="6">
        <v>0</v>
      </c>
      <c r="I54" s="26">
        <v>0</v>
      </c>
      <c r="J54" s="6">
        <v>0</v>
      </c>
      <c r="K54" s="7" t="s">
        <v>236</v>
      </c>
    </row>
    <row r="55" spans="1:11" s="7" customFormat="1" ht="14">
      <c r="A55" s="8">
        <v>42172</v>
      </c>
      <c r="B55" s="7" t="s">
        <v>54</v>
      </c>
      <c r="C55" s="7" t="s">
        <v>39</v>
      </c>
      <c r="D55" s="7" t="s">
        <v>55</v>
      </c>
      <c r="E55" s="7" t="s">
        <v>56</v>
      </c>
      <c r="F55" s="46" t="s">
        <v>414</v>
      </c>
      <c r="G55" s="26">
        <v>5487.17</v>
      </c>
      <c r="H55" s="6">
        <v>0</v>
      </c>
      <c r="I55" s="26">
        <v>0</v>
      </c>
      <c r="J55" s="6">
        <v>0</v>
      </c>
      <c r="K55" s="7" t="s">
        <v>236</v>
      </c>
    </row>
    <row r="56" spans="1:11" s="7" customFormat="1" ht="14">
      <c r="A56" s="8">
        <v>42185</v>
      </c>
      <c r="B56" s="7" t="s">
        <v>54</v>
      </c>
      <c r="C56" s="7" t="s">
        <v>39</v>
      </c>
      <c r="D56" s="7" t="s">
        <v>55</v>
      </c>
      <c r="E56" s="7" t="s">
        <v>56</v>
      </c>
      <c r="F56" s="46" t="s">
        <v>415</v>
      </c>
      <c r="G56" s="26">
        <v>5012.93</v>
      </c>
      <c r="H56" s="6">
        <v>0</v>
      </c>
      <c r="I56" s="26">
        <v>0</v>
      </c>
      <c r="J56" s="6">
        <v>0</v>
      </c>
      <c r="K56" s="7" t="s">
        <v>236</v>
      </c>
    </row>
    <row r="57" spans="1:11" s="7" customFormat="1" ht="14">
      <c r="A57" s="8">
        <v>42158</v>
      </c>
      <c r="B57" s="7" t="s">
        <v>391</v>
      </c>
      <c r="C57" s="7" t="s">
        <v>47</v>
      </c>
      <c r="D57" s="45" t="s">
        <v>392</v>
      </c>
      <c r="E57" s="45" t="s">
        <v>78</v>
      </c>
      <c r="F57" s="46" t="s">
        <v>393</v>
      </c>
      <c r="G57" s="26">
        <v>0</v>
      </c>
      <c r="H57" s="6">
        <v>0</v>
      </c>
      <c r="I57" s="26">
        <v>392.33</v>
      </c>
      <c r="J57" s="6"/>
      <c r="K57" s="7" t="s">
        <v>236</v>
      </c>
    </row>
    <row r="58" spans="1:11" s="7" customFormat="1" ht="14">
      <c r="A58" s="8">
        <v>42180</v>
      </c>
      <c r="B58" s="7" t="s">
        <v>209</v>
      </c>
      <c r="C58" s="7" t="s">
        <v>47</v>
      </c>
      <c r="D58" s="45" t="s">
        <v>410</v>
      </c>
      <c r="E58" s="45" t="s">
        <v>411</v>
      </c>
      <c r="F58" s="46" t="s">
        <v>412</v>
      </c>
      <c r="G58" s="26">
        <v>0</v>
      </c>
      <c r="H58" s="6">
        <v>0</v>
      </c>
      <c r="I58" s="26">
        <v>1891.6</v>
      </c>
      <c r="J58" s="6">
        <v>0</v>
      </c>
      <c r="K58" s="7" t="s">
        <v>236</v>
      </c>
    </row>
    <row r="59" spans="1:11" s="7" customFormat="1" ht="14">
      <c r="A59" s="8">
        <v>42103</v>
      </c>
      <c r="B59" s="7" t="s">
        <v>209</v>
      </c>
      <c r="C59" s="7" t="s">
        <v>47</v>
      </c>
      <c r="D59" s="7" t="s">
        <v>210</v>
      </c>
      <c r="E59" s="7" t="s">
        <v>76</v>
      </c>
      <c r="F59" s="46" t="s">
        <v>211</v>
      </c>
      <c r="G59" s="26">
        <v>0</v>
      </c>
      <c r="H59" s="6">
        <v>0</v>
      </c>
      <c r="I59" s="26">
        <v>126.02</v>
      </c>
      <c r="J59" s="6">
        <v>0</v>
      </c>
      <c r="K59" s="7" t="s">
        <v>236</v>
      </c>
    </row>
    <row r="60" spans="1:11" s="7" customFormat="1" ht="14">
      <c r="A60" s="8">
        <v>42109</v>
      </c>
      <c r="B60" s="7" t="s">
        <v>214</v>
      </c>
      <c r="C60" s="7" t="s">
        <v>47</v>
      </c>
      <c r="D60" s="45" t="s">
        <v>262</v>
      </c>
      <c r="E60" s="45" t="s">
        <v>76</v>
      </c>
      <c r="F60" s="46" t="s">
        <v>261</v>
      </c>
      <c r="G60" s="26">
        <v>0</v>
      </c>
      <c r="H60" s="6">
        <v>0</v>
      </c>
      <c r="I60" s="26">
        <v>20.32</v>
      </c>
      <c r="J60" s="6">
        <v>0</v>
      </c>
      <c r="K60" s="7" t="s">
        <v>236</v>
      </c>
    </row>
    <row r="61" spans="1:11" s="7" customFormat="1" ht="14">
      <c r="A61" s="8">
        <v>42116</v>
      </c>
      <c r="B61" s="7" t="s">
        <v>65</v>
      </c>
      <c r="C61" s="7" t="s">
        <v>47</v>
      </c>
      <c r="D61" s="45" t="s">
        <v>341</v>
      </c>
      <c r="E61" s="45" t="s">
        <v>76</v>
      </c>
      <c r="F61" s="46" t="s">
        <v>340</v>
      </c>
      <c r="G61" s="26">
        <v>0</v>
      </c>
      <c r="H61" s="6">
        <v>0</v>
      </c>
      <c r="I61" s="26">
        <v>36.01</v>
      </c>
      <c r="J61" s="6">
        <v>0</v>
      </c>
      <c r="K61" s="7" t="s">
        <v>236</v>
      </c>
    </row>
    <row r="62" spans="1:11" s="7" customFormat="1" ht="14">
      <c r="A62" s="8">
        <v>42144</v>
      </c>
      <c r="B62" s="7" t="s">
        <v>333</v>
      </c>
      <c r="C62" s="7" t="s">
        <v>47</v>
      </c>
      <c r="D62" s="7" t="s">
        <v>336</v>
      </c>
      <c r="E62" s="7" t="s">
        <v>76</v>
      </c>
      <c r="F62" s="9" t="s">
        <v>334</v>
      </c>
      <c r="G62" s="26">
        <v>0</v>
      </c>
      <c r="H62" s="6">
        <v>0</v>
      </c>
      <c r="I62" s="26">
        <v>7.57</v>
      </c>
      <c r="J62" s="6">
        <v>0</v>
      </c>
      <c r="K62" s="7" t="s">
        <v>236</v>
      </c>
    </row>
    <row r="63" spans="1:11" s="7" customFormat="1" ht="14">
      <c r="A63" s="8">
        <v>42144</v>
      </c>
      <c r="B63" s="7" t="s">
        <v>333</v>
      </c>
      <c r="C63" s="7" t="s">
        <v>47</v>
      </c>
      <c r="D63" s="7" t="s">
        <v>337</v>
      </c>
      <c r="E63" s="7" t="s">
        <v>76</v>
      </c>
      <c r="F63" s="9" t="s">
        <v>335</v>
      </c>
      <c r="G63" s="26">
        <v>0</v>
      </c>
      <c r="H63" s="6">
        <v>0</v>
      </c>
      <c r="I63" s="26">
        <v>29.32</v>
      </c>
      <c r="J63" s="6">
        <v>0</v>
      </c>
      <c r="K63" s="7" t="s">
        <v>236</v>
      </c>
    </row>
    <row r="64" spans="1:11" s="7" customFormat="1" ht="14">
      <c r="A64" s="8">
        <v>42171</v>
      </c>
      <c r="B64" s="7" t="s">
        <v>110</v>
      </c>
      <c r="C64" s="7" t="s">
        <v>47</v>
      </c>
      <c r="D64" s="45" t="s">
        <v>417</v>
      </c>
      <c r="E64" s="45" t="s">
        <v>76</v>
      </c>
      <c r="F64" s="46" t="s">
        <v>418</v>
      </c>
      <c r="G64" s="26">
        <v>0</v>
      </c>
      <c r="H64" s="6">
        <v>0</v>
      </c>
      <c r="I64" s="26">
        <v>8.0299999999999994</v>
      </c>
      <c r="J64" s="6">
        <v>0</v>
      </c>
      <c r="K64" s="7" t="s">
        <v>236</v>
      </c>
    </row>
    <row r="65" spans="1:11" s="7" customFormat="1" ht="14">
      <c r="A65" s="8">
        <v>42097</v>
      </c>
      <c r="B65" s="7" t="s">
        <v>46</v>
      </c>
      <c r="C65" s="7" t="s">
        <v>47</v>
      </c>
      <c r="D65" s="45" t="s">
        <v>48</v>
      </c>
      <c r="E65" s="45" t="s">
        <v>74</v>
      </c>
      <c r="F65" s="46" t="s">
        <v>42</v>
      </c>
      <c r="G65" s="26">
        <v>0</v>
      </c>
      <c r="H65" s="6">
        <v>0</v>
      </c>
      <c r="I65" s="26">
        <v>65</v>
      </c>
      <c r="J65" s="6">
        <v>0</v>
      </c>
      <c r="K65" s="7" t="s">
        <v>236</v>
      </c>
    </row>
    <row r="66" spans="1:11" s="7" customFormat="1" ht="14">
      <c r="A66" s="8">
        <v>42100</v>
      </c>
      <c r="B66" s="7" t="s">
        <v>49</v>
      </c>
      <c r="C66" s="7" t="s">
        <v>47</v>
      </c>
      <c r="D66" s="45" t="s">
        <v>50</v>
      </c>
      <c r="E66" s="45" t="s">
        <v>74</v>
      </c>
      <c r="F66" s="46" t="s">
        <v>42</v>
      </c>
      <c r="G66" s="26">
        <v>0</v>
      </c>
      <c r="H66" s="6">
        <v>0</v>
      </c>
      <c r="I66" s="26">
        <v>34.61</v>
      </c>
      <c r="J66" s="6">
        <v>0</v>
      </c>
      <c r="K66" s="7" t="s">
        <v>236</v>
      </c>
    </row>
    <row r="67" spans="1:11" s="7" customFormat="1" ht="14">
      <c r="A67" s="8">
        <v>42121</v>
      </c>
      <c r="B67" s="7" t="s">
        <v>285</v>
      </c>
      <c r="C67" s="7" t="s">
        <v>47</v>
      </c>
      <c r="D67" s="45" t="s">
        <v>95</v>
      </c>
      <c r="E67" s="45" t="s">
        <v>74</v>
      </c>
      <c r="F67" s="46" t="s">
        <v>42</v>
      </c>
      <c r="G67" s="26">
        <v>0</v>
      </c>
      <c r="H67" s="6">
        <v>0</v>
      </c>
      <c r="I67" s="26">
        <v>98.19</v>
      </c>
      <c r="J67" s="6">
        <v>0</v>
      </c>
      <c r="K67" s="7" t="s">
        <v>236</v>
      </c>
    </row>
    <row r="68" spans="1:11" s="7" customFormat="1" ht="14">
      <c r="A68" s="8">
        <v>42121</v>
      </c>
      <c r="B68" s="7" t="s">
        <v>94</v>
      </c>
      <c r="C68" s="7" t="s">
        <v>47</v>
      </c>
      <c r="D68" s="45" t="s">
        <v>95</v>
      </c>
      <c r="E68" s="45" t="s">
        <v>74</v>
      </c>
      <c r="F68" s="46" t="s">
        <v>42</v>
      </c>
      <c r="G68" s="26">
        <v>0</v>
      </c>
      <c r="H68" s="6">
        <v>0</v>
      </c>
      <c r="I68" s="26">
        <v>64.39</v>
      </c>
      <c r="J68" s="6">
        <v>0</v>
      </c>
      <c r="K68" s="7" t="s">
        <v>236</v>
      </c>
    </row>
    <row r="69" spans="1:11" s="7" customFormat="1" ht="14">
      <c r="A69" s="8">
        <v>42121</v>
      </c>
      <c r="B69" s="7" t="s">
        <v>94</v>
      </c>
      <c r="C69" s="7" t="s">
        <v>47</v>
      </c>
      <c r="D69" s="45" t="s">
        <v>95</v>
      </c>
      <c r="E69" s="45" t="s">
        <v>74</v>
      </c>
      <c r="F69" s="46" t="s">
        <v>42</v>
      </c>
      <c r="G69" s="26">
        <v>0</v>
      </c>
      <c r="H69" s="6">
        <v>0</v>
      </c>
      <c r="I69" s="26">
        <v>47.19</v>
      </c>
      <c r="J69" s="6">
        <v>0</v>
      </c>
      <c r="K69" s="7" t="s">
        <v>236</v>
      </c>
    </row>
    <row r="70" spans="1:11" s="7" customFormat="1" ht="14">
      <c r="A70" s="8">
        <v>42126</v>
      </c>
      <c r="B70" s="7" t="s">
        <v>46</v>
      </c>
      <c r="C70" s="7" t="s">
        <v>47</v>
      </c>
      <c r="D70" s="45" t="s">
        <v>48</v>
      </c>
      <c r="E70" s="45" t="s">
        <v>74</v>
      </c>
      <c r="F70" s="46" t="s">
        <v>42</v>
      </c>
      <c r="G70" s="26">
        <v>0</v>
      </c>
      <c r="H70" s="6">
        <v>0</v>
      </c>
      <c r="I70" s="26">
        <v>65</v>
      </c>
      <c r="J70" s="6">
        <v>0</v>
      </c>
      <c r="K70" s="7" t="s">
        <v>236</v>
      </c>
    </row>
    <row r="71" spans="1:11" s="7" customFormat="1" ht="14">
      <c r="A71" s="8">
        <v>42130</v>
      </c>
      <c r="B71" s="7" t="s">
        <v>49</v>
      </c>
      <c r="C71" s="7" t="s">
        <v>47</v>
      </c>
      <c r="D71" s="45" t="s">
        <v>50</v>
      </c>
      <c r="E71" s="45" t="s">
        <v>74</v>
      </c>
      <c r="F71" s="46" t="s">
        <v>42</v>
      </c>
      <c r="G71" s="26">
        <v>0</v>
      </c>
      <c r="H71" s="6">
        <v>0</v>
      </c>
      <c r="I71" s="26">
        <v>33.46</v>
      </c>
      <c r="J71" s="6">
        <v>0</v>
      </c>
      <c r="K71" s="7" t="s">
        <v>236</v>
      </c>
    </row>
    <row r="72" spans="1:11" s="7" customFormat="1" ht="14">
      <c r="A72" s="8">
        <v>42150</v>
      </c>
      <c r="B72" s="7" t="s">
        <v>94</v>
      </c>
      <c r="C72" s="7" t="s">
        <v>47</v>
      </c>
      <c r="D72" s="45" t="s">
        <v>95</v>
      </c>
      <c r="E72" s="45" t="s">
        <v>74</v>
      </c>
      <c r="F72" s="46" t="s">
        <v>42</v>
      </c>
      <c r="G72" s="26">
        <v>0</v>
      </c>
      <c r="H72" s="6">
        <v>0</v>
      </c>
      <c r="I72" s="26">
        <v>46.14</v>
      </c>
      <c r="J72" s="6">
        <v>0</v>
      </c>
      <c r="K72" s="7" t="s">
        <v>236</v>
      </c>
    </row>
    <row r="73" spans="1:11" s="7" customFormat="1" ht="14">
      <c r="A73" s="8">
        <v>42150</v>
      </c>
      <c r="B73" s="7" t="s">
        <v>94</v>
      </c>
      <c r="C73" s="7" t="s">
        <v>47</v>
      </c>
      <c r="D73" s="45" t="s">
        <v>95</v>
      </c>
      <c r="E73" s="45" t="s">
        <v>74</v>
      </c>
      <c r="F73" s="46" t="s">
        <v>42</v>
      </c>
      <c r="G73" s="26">
        <v>0</v>
      </c>
      <c r="H73" s="6">
        <v>0</v>
      </c>
      <c r="I73" s="26">
        <v>64.39</v>
      </c>
      <c r="J73" s="6">
        <v>0</v>
      </c>
      <c r="K73" s="7" t="s">
        <v>236</v>
      </c>
    </row>
    <row r="74" spans="1:11" s="7" customFormat="1" ht="14">
      <c r="A74" s="8">
        <v>42151</v>
      </c>
      <c r="B74" s="7" t="s">
        <v>285</v>
      </c>
      <c r="C74" s="7" t="s">
        <v>47</v>
      </c>
      <c r="D74" s="45" t="s">
        <v>95</v>
      </c>
      <c r="E74" s="45" t="s">
        <v>74</v>
      </c>
      <c r="F74" s="46" t="s">
        <v>42</v>
      </c>
      <c r="G74" s="26">
        <v>0</v>
      </c>
      <c r="H74" s="6">
        <v>0</v>
      </c>
      <c r="I74" s="26">
        <v>98.19</v>
      </c>
      <c r="J74" s="6">
        <v>0</v>
      </c>
      <c r="K74" s="7" t="s">
        <v>236</v>
      </c>
    </row>
    <row r="75" spans="1:11" s="7" customFormat="1" ht="14">
      <c r="A75" s="8">
        <v>42157</v>
      </c>
      <c r="B75" s="7" t="s">
        <v>46</v>
      </c>
      <c r="C75" s="7" t="s">
        <v>47</v>
      </c>
      <c r="D75" s="45" t="s">
        <v>48</v>
      </c>
      <c r="E75" s="45" t="s">
        <v>74</v>
      </c>
      <c r="F75" s="46" t="s">
        <v>42</v>
      </c>
      <c r="G75" s="26">
        <v>0</v>
      </c>
      <c r="H75" s="6">
        <v>0</v>
      </c>
      <c r="I75" s="26">
        <v>65</v>
      </c>
      <c r="J75" s="6">
        <v>0</v>
      </c>
      <c r="K75" s="7" t="s">
        <v>236</v>
      </c>
    </row>
    <row r="76" spans="1:11" s="7" customFormat="1" ht="14">
      <c r="A76" s="8">
        <v>42161</v>
      </c>
      <c r="B76" s="7" t="s">
        <v>49</v>
      </c>
      <c r="C76" s="7" t="s">
        <v>47</v>
      </c>
      <c r="D76" s="7" t="s">
        <v>50</v>
      </c>
      <c r="E76" s="7" t="s">
        <v>74</v>
      </c>
      <c r="F76" s="9" t="s">
        <v>42</v>
      </c>
      <c r="G76" s="26">
        <v>0</v>
      </c>
      <c r="H76" s="6">
        <v>0</v>
      </c>
      <c r="I76" s="26">
        <v>34.770000000000003</v>
      </c>
      <c r="J76" s="6">
        <v>0</v>
      </c>
      <c r="K76" s="7" t="s">
        <v>236</v>
      </c>
    </row>
    <row r="77" spans="1:11" s="7" customFormat="1" ht="14">
      <c r="A77" s="8">
        <v>42180</v>
      </c>
      <c r="B77" s="7" t="s">
        <v>285</v>
      </c>
      <c r="C77" s="7" t="s">
        <v>47</v>
      </c>
      <c r="D77" s="7" t="s">
        <v>95</v>
      </c>
      <c r="E77" s="7" t="s">
        <v>74</v>
      </c>
      <c r="F77" s="9" t="s">
        <v>42</v>
      </c>
      <c r="G77" s="26">
        <v>0</v>
      </c>
      <c r="H77" s="6">
        <v>0</v>
      </c>
      <c r="I77" s="26">
        <v>116.49</v>
      </c>
      <c r="J77" s="6">
        <v>0</v>
      </c>
      <c r="K77" s="7" t="s">
        <v>236</v>
      </c>
    </row>
    <row r="78" spans="1:11" s="7" customFormat="1" ht="14">
      <c r="A78" s="8">
        <v>42181</v>
      </c>
      <c r="B78" s="7" t="s">
        <v>94</v>
      </c>
      <c r="C78" s="7" t="s">
        <v>47</v>
      </c>
      <c r="D78" s="45" t="s">
        <v>95</v>
      </c>
      <c r="E78" s="45" t="s">
        <v>74</v>
      </c>
      <c r="F78" s="46" t="s">
        <v>42</v>
      </c>
      <c r="G78" s="26">
        <v>0</v>
      </c>
      <c r="H78" s="6">
        <v>0</v>
      </c>
      <c r="I78" s="26">
        <v>52.98</v>
      </c>
      <c r="J78" s="6">
        <v>0</v>
      </c>
      <c r="K78" s="7" t="s">
        <v>236</v>
      </c>
    </row>
    <row r="79" spans="1:11" s="7" customFormat="1" ht="14">
      <c r="A79" s="8">
        <v>42181</v>
      </c>
      <c r="B79" s="7" t="s">
        <v>94</v>
      </c>
      <c r="C79" s="7" t="s">
        <v>47</v>
      </c>
      <c r="D79" s="45" t="s">
        <v>95</v>
      </c>
      <c r="E79" s="45" t="s">
        <v>74</v>
      </c>
      <c r="F79" s="46" t="s">
        <v>42</v>
      </c>
      <c r="G79" s="26">
        <v>0</v>
      </c>
      <c r="H79" s="6">
        <v>0</v>
      </c>
      <c r="I79" s="26">
        <v>64.39</v>
      </c>
      <c r="J79" s="6">
        <v>0</v>
      </c>
      <c r="K79" s="7" t="s">
        <v>236</v>
      </c>
    </row>
    <row r="80" spans="1:11" s="7" customFormat="1" ht="14">
      <c r="A80" s="8">
        <v>42151</v>
      </c>
      <c r="B80" s="7" t="s">
        <v>99</v>
      </c>
      <c r="C80" s="7" t="s">
        <v>47</v>
      </c>
      <c r="D80" s="45" t="s">
        <v>370</v>
      </c>
      <c r="E80" s="45" t="s">
        <v>103</v>
      </c>
      <c r="F80" s="46" t="s">
        <v>371</v>
      </c>
      <c r="G80" s="26">
        <v>0</v>
      </c>
      <c r="H80" s="6">
        <v>0</v>
      </c>
      <c r="I80" s="26">
        <v>454.84</v>
      </c>
      <c r="J80" s="6">
        <v>0</v>
      </c>
      <c r="K80" s="7" t="s">
        <v>236</v>
      </c>
    </row>
    <row r="81" spans="1:11" s="7" customFormat="1" ht="14">
      <c r="A81" s="8">
        <v>42130</v>
      </c>
      <c r="B81" s="7" t="s">
        <v>38</v>
      </c>
      <c r="C81" s="7" t="s">
        <v>39</v>
      </c>
      <c r="D81" s="7" t="s">
        <v>40</v>
      </c>
      <c r="E81" s="7" t="s">
        <v>41</v>
      </c>
      <c r="F81" s="9" t="s">
        <v>42</v>
      </c>
      <c r="G81" s="26">
        <v>0</v>
      </c>
      <c r="H81" s="6">
        <v>5086.18</v>
      </c>
      <c r="I81" s="26">
        <v>0</v>
      </c>
      <c r="J81" s="6">
        <v>0</v>
      </c>
      <c r="K81" s="7" t="s">
        <v>236</v>
      </c>
    </row>
    <row r="82" spans="1:11" s="7" customFormat="1" ht="14">
      <c r="A82" s="8">
        <v>42157</v>
      </c>
      <c r="B82" s="7" t="s">
        <v>38</v>
      </c>
      <c r="C82" s="7" t="s">
        <v>39</v>
      </c>
      <c r="D82" s="45" t="s">
        <v>40</v>
      </c>
      <c r="E82" s="45" t="s">
        <v>41</v>
      </c>
      <c r="F82" s="46" t="s">
        <v>42</v>
      </c>
      <c r="G82" s="26">
        <v>0</v>
      </c>
      <c r="H82" s="6">
        <v>5550.16</v>
      </c>
      <c r="I82" s="26">
        <v>0</v>
      </c>
      <c r="J82" s="6">
        <v>0</v>
      </c>
      <c r="K82" s="7" t="s">
        <v>236</v>
      </c>
    </row>
    <row r="83" spans="1:11" s="7" customFormat="1" ht="14">
      <c r="A83" s="8">
        <v>42177</v>
      </c>
      <c r="B83" s="7" t="s">
        <v>38</v>
      </c>
      <c r="C83" s="7" t="s">
        <v>39</v>
      </c>
      <c r="D83" s="7" t="s">
        <v>40</v>
      </c>
      <c r="E83" s="7" t="s">
        <v>41</v>
      </c>
      <c r="F83" s="9" t="s">
        <v>42</v>
      </c>
      <c r="G83" s="26">
        <v>0</v>
      </c>
      <c r="H83" s="6">
        <v>5614.7</v>
      </c>
      <c r="I83" s="26">
        <v>0</v>
      </c>
      <c r="J83" s="6">
        <v>0</v>
      </c>
      <c r="K83" s="7" t="s">
        <v>236</v>
      </c>
    </row>
    <row r="84" spans="1:11" s="7" customFormat="1" ht="14">
      <c r="A84" s="8">
        <v>42109</v>
      </c>
      <c r="B84" s="7" t="s">
        <v>215</v>
      </c>
      <c r="C84" s="7" t="s">
        <v>39</v>
      </c>
      <c r="D84" s="45" t="s">
        <v>228</v>
      </c>
      <c r="E84" s="45" t="s">
        <v>229</v>
      </c>
      <c r="F84" s="46" t="s">
        <v>312</v>
      </c>
      <c r="G84" s="26">
        <v>400</v>
      </c>
      <c r="H84" s="6">
        <v>0</v>
      </c>
      <c r="I84" s="26"/>
      <c r="J84" s="6"/>
      <c r="K84" s="7" t="s">
        <v>236</v>
      </c>
    </row>
    <row r="85" spans="1:11" s="7" customFormat="1" ht="14">
      <c r="A85" s="8">
        <v>42118</v>
      </c>
      <c r="B85" s="7" t="s">
        <v>222</v>
      </c>
      <c r="C85" s="7" t="s">
        <v>39</v>
      </c>
      <c r="D85" s="45" t="s">
        <v>228</v>
      </c>
      <c r="E85" s="45" t="s">
        <v>229</v>
      </c>
      <c r="F85" s="46" t="s">
        <v>230</v>
      </c>
      <c r="G85" s="47">
        <v>130</v>
      </c>
      <c r="H85" s="6">
        <v>0</v>
      </c>
      <c r="I85" s="26">
        <v>0</v>
      </c>
      <c r="J85" s="6">
        <v>0</v>
      </c>
      <c r="K85" s="7" t="s">
        <v>236</v>
      </c>
    </row>
    <row r="86" spans="1:11" s="7" customFormat="1" ht="14">
      <c r="A86" s="8">
        <v>42118</v>
      </c>
      <c r="B86" s="7" t="s">
        <v>223</v>
      </c>
      <c r="C86" s="7" t="s">
        <v>39</v>
      </c>
      <c r="D86" s="45" t="s">
        <v>228</v>
      </c>
      <c r="E86" s="45" t="s">
        <v>229</v>
      </c>
      <c r="F86" s="46" t="s">
        <v>227</v>
      </c>
      <c r="G86" s="26">
        <v>390</v>
      </c>
      <c r="H86" s="6">
        <v>0</v>
      </c>
      <c r="I86" s="26">
        <v>0</v>
      </c>
      <c r="J86" s="6">
        <v>0</v>
      </c>
      <c r="K86" s="7" t="s">
        <v>236</v>
      </c>
    </row>
    <row r="87" spans="1:11" s="7" customFormat="1" ht="14">
      <c r="A87" s="8">
        <v>42129</v>
      </c>
      <c r="B87" s="7" t="s">
        <v>272</v>
      </c>
      <c r="C87" s="7" t="s">
        <v>39</v>
      </c>
      <c r="D87" s="45" t="s">
        <v>228</v>
      </c>
      <c r="E87" s="45" t="s">
        <v>229</v>
      </c>
      <c r="F87" s="46" t="s">
        <v>290</v>
      </c>
      <c r="G87" s="26">
        <v>200</v>
      </c>
      <c r="H87" s="6">
        <v>0</v>
      </c>
      <c r="I87" s="26">
        <v>0</v>
      </c>
      <c r="J87" s="6">
        <v>0</v>
      </c>
      <c r="K87" s="7" t="s">
        <v>236</v>
      </c>
    </row>
    <row r="88" spans="1:11" s="7" customFormat="1" ht="14">
      <c r="A88" s="8">
        <v>42143</v>
      </c>
      <c r="B88" s="7" t="s">
        <v>326</v>
      </c>
      <c r="C88" s="7" t="s">
        <v>39</v>
      </c>
      <c r="D88" s="7" t="s">
        <v>228</v>
      </c>
      <c r="E88" s="7" t="s">
        <v>229</v>
      </c>
      <c r="F88" s="9" t="s">
        <v>327</v>
      </c>
      <c r="G88" s="26">
        <v>260</v>
      </c>
      <c r="H88" s="6">
        <v>0</v>
      </c>
      <c r="I88" s="26">
        <v>0</v>
      </c>
      <c r="J88" s="6">
        <v>0</v>
      </c>
      <c r="K88" s="7" t="s">
        <v>236</v>
      </c>
    </row>
    <row r="89" spans="1:11" s="7" customFormat="1" ht="14">
      <c r="A89" s="8">
        <v>42143</v>
      </c>
      <c r="B89" s="7" t="s">
        <v>328</v>
      </c>
      <c r="C89" s="7" t="s">
        <v>39</v>
      </c>
      <c r="D89" s="7" t="s">
        <v>228</v>
      </c>
      <c r="E89" s="7" t="s">
        <v>229</v>
      </c>
      <c r="F89" s="9" t="s">
        <v>329</v>
      </c>
      <c r="G89" s="26">
        <v>720</v>
      </c>
      <c r="H89" s="6">
        <v>0</v>
      </c>
      <c r="I89" s="26">
        <v>0</v>
      </c>
      <c r="J89" s="6">
        <v>0</v>
      </c>
      <c r="K89" s="7" t="s">
        <v>236</v>
      </c>
    </row>
    <row r="90" spans="1:11" s="7" customFormat="1" ht="14">
      <c r="A90" s="8">
        <v>42144</v>
      </c>
      <c r="B90" s="7" t="s">
        <v>330</v>
      </c>
      <c r="C90" s="7" t="s">
        <v>39</v>
      </c>
      <c r="D90" s="7" t="s">
        <v>228</v>
      </c>
      <c r="E90" s="7" t="s">
        <v>229</v>
      </c>
      <c r="F90" s="9" t="s">
        <v>331</v>
      </c>
      <c r="G90" s="26">
        <v>640</v>
      </c>
      <c r="H90" s="6">
        <v>0</v>
      </c>
      <c r="I90" s="26">
        <v>0</v>
      </c>
      <c r="J90" s="6">
        <v>0</v>
      </c>
      <c r="K90" s="7" t="s">
        <v>236</v>
      </c>
    </row>
    <row r="91" spans="1:11" s="7" customFormat="1" ht="14">
      <c r="A91" s="8">
        <v>42156</v>
      </c>
      <c r="B91" s="7" t="s">
        <v>362</v>
      </c>
      <c r="C91" s="7" t="s">
        <v>39</v>
      </c>
      <c r="D91" s="45" t="s">
        <v>228</v>
      </c>
      <c r="E91" s="45" t="s">
        <v>229</v>
      </c>
      <c r="F91" s="46" t="s">
        <v>368</v>
      </c>
      <c r="G91" s="26">
        <v>260</v>
      </c>
      <c r="H91" s="6">
        <v>0</v>
      </c>
      <c r="I91" s="26">
        <v>0</v>
      </c>
      <c r="J91" s="6">
        <v>0</v>
      </c>
      <c r="K91" s="7" t="s">
        <v>236</v>
      </c>
    </row>
    <row r="92" spans="1:11" s="7" customFormat="1" ht="14">
      <c r="A92" s="8">
        <v>42157</v>
      </c>
      <c r="B92" s="7" t="s">
        <v>364</v>
      </c>
      <c r="C92" s="7" t="s">
        <v>39</v>
      </c>
      <c r="D92" s="7" t="s">
        <v>228</v>
      </c>
      <c r="E92" s="7" t="s">
        <v>229</v>
      </c>
      <c r="F92" s="9" t="s">
        <v>365</v>
      </c>
      <c r="G92" s="26">
        <v>160</v>
      </c>
      <c r="H92" s="6">
        <v>0</v>
      </c>
      <c r="I92" s="26">
        <v>0</v>
      </c>
      <c r="J92" s="6">
        <v>0</v>
      </c>
      <c r="K92" s="7" t="s">
        <v>236</v>
      </c>
    </row>
    <row r="93" spans="1:11" s="7" customFormat="1" ht="14">
      <c r="A93" s="8">
        <v>42157</v>
      </c>
      <c r="B93" s="7" t="s">
        <v>366</v>
      </c>
      <c r="C93" s="7" t="s">
        <v>39</v>
      </c>
      <c r="D93" s="45" t="s">
        <v>228</v>
      </c>
      <c r="E93" s="45" t="s">
        <v>229</v>
      </c>
      <c r="F93" s="46" t="s">
        <v>369</v>
      </c>
      <c r="G93" s="26">
        <v>240</v>
      </c>
      <c r="H93" s="6">
        <v>0</v>
      </c>
      <c r="I93" s="26">
        <v>0</v>
      </c>
      <c r="J93" s="6">
        <v>0</v>
      </c>
      <c r="K93" s="7" t="s">
        <v>236</v>
      </c>
    </row>
    <row r="94" spans="1:11" s="7" customFormat="1" ht="14">
      <c r="A94" s="8">
        <v>42172</v>
      </c>
      <c r="B94" s="7" t="s">
        <v>394</v>
      </c>
      <c r="C94" s="7" t="s">
        <v>39</v>
      </c>
      <c r="D94" s="7" t="s">
        <v>228</v>
      </c>
      <c r="E94" s="7" t="s">
        <v>229</v>
      </c>
      <c r="F94" s="9" t="s">
        <v>399</v>
      </c>
      <c r="G94" s="26">
        <v>1130</v>
      </c>
      <c r="H94" s="6">
        <v>0</v>
      </c>
      <c r="I94" s="26">
        <v>0</v>
      </c>
      <c r="J94" s="6">
        <v>0</v>
      </c>
      <c r="K94" s="7" t="s">
        <v>236</v>
      </c>
    </row>
    <row r="95" spans="1:11" s="7" customFormat="1" ht="14">
      <c r="A95" s="8">
        <v>42114</v>
      </c>
      <c r="B95" s="7" t="s">
        <v>216</v>
      </c>
      <c r="C95" s="7" t="s">
        <v>39</v>
      </c>
      <c r="D95" s="45" t="s">
        <v>259</v>
      </c>
      <c r="E95" s="45" t="s">
        <v>180</v>
      </c>
      <c r="F95" s="46" t="s">
        <v>258</v>
      </c>
      <c r="G95" s="26">
        <v>400</v>
      </c>
      <c r="H95" s="6">
        <v>0</v>
      </c>
      <c r="I95" s="26"/>
      <c r="J95" s="6"/>
      <c r="K95" s="7" t="s">
        <v>236</v>
      </c>
    </row>
    <row r="96" spans="1:11" s="7" customFormat="1" ht="14">
      <c r="A96" s="8">
        <v>42158</v>
      </c>
      <c r="B96" s="7" t="s">
        <v>388</v>
      </c>
      <c r="C96" s="7" t="s">
        <v>47</v>
      </c>
      <c r="D96" s="45" t="s">
        <v>389</v>
      </c>
      <c r="E96" s="45" t="s">
        <v>180</v>
      </c>
      <c r="F96" s="46" t="s">
        <v>390</v>
      </c>
      <c r="G96" s="26">
        <v>0</v>
      </c>
      <c r="H96" s="6">
        <v>0</v>
      </c>
      <c r="I96" s="26">
        <v>1176.5899999999999</v>
      </c>
      <c r="J96" s="6">
        <v>0</v>
      </c>
      <c r="K96" s="7" t="s">
        <v>236</v>
      </c>
    </row>
    <row r="97" spans="1:11" s="7" customFormat="1" ht="14">
      <c r="A97" s="8">
        <v>42181</v>
      </c>
      <c r="B97" s="7" t="s">
        <v>400</v>
      </c>
      <c r="C97" s="7" t="s">
        <v>39</v>
      </c>
      <c r="D97" s="45" t="s">
        <v>422</v>
      </c>
      <c r="E97" s="45" t="s">
        <v>180</v>
      </c>
      <c r="F97" s="46" t="s">
        <v>423</v>
      </c>
      <c r="G97" s="26">
        <v>1100</v>
      </c>
      <c r="H97" s="6">
        <v>0</v>
      </c>
      <c r="I97" s="26">
        <v>0</v>
      </c>
      <c r="J97" s="6">
        <v>0</v>
      </c>
      <c r="K97" s="7" t="s">
        <v>236</v>
      </c>
    </row>
    <row r="98" spans="1:11" s="7" customFormat="1" ht="14">
      <c r="A98" s="8">
        <v>42121</v>
      </c>
      <c r="B98" s="7" t="s">
        <v>263</v>
      </c>
      <c r="C98" s="7" t="s">
        <v>39</v>
      </c>
      <c r="D98" s="45" t="s">
        <v>197</v>
      </c>
      <c r="E98" s="45" t="s">
        <v>197</v>
      </c>
      <c r="F98" s="46" t="s">
        <v>291</v>
      </c>
      <c r="G98" s="26">
        <v>57.89</v>
      </c>
      <c r="H98" s="6">
        <v>0</v>
      </c>
      <c r="I98" s="26">
        <v>0</v>
      </c>
      <c r="J98" s="6">
        <v>0</v>
      </c>
      <c r="K98" s="7" t="s">
        <v>236</v>
      </c>
    </row>
    <row r="99" spans="1:11" s="7" customFormat="1" ht="14">
      <c r="A99" s="8">
        <v>42139</v>
      </c>
      <c r="B99" s="7" t="s">
        <v>317</v>
      </c>
      <c r="C99" s="7" t="s">
        <v>39</v>
      </c>
      <c r="D99" s="7" t="s">
        <v>197</v>
      </c>
      <c r="E99" s="7" t="s">
        <v>197</v>
      </c>
      <c r="F99" s="9" t="s">
        <v>318</v>
      </c>
      <c r="G99" s="26">
        <v>33.81</v>
      </c>
      <c r="H99" s="6">
        <v>0</v>
      </c>
      <c r="I99" s="26">
        <v>0</v>
      </c>
      <c r="J99" s="6">
        <v>0</v>
      </c>
      <c r="K99" s="7" t="s">
        <v>236</v>
      </c>
    </row>
    <row r="100" spans="1:11" s="7" customFormat="1" ht="14">
      <c r="A100" s="8">
        <v>42123</v>
      </c>
      <c r="B100" s="7" t="s">
        <v>265</v>
      </c>
      <c r="C100" s="7" t="s">
        <v>39</v>
      </c>
      <c r="D100" s="7" t="s">
        <v>266</v>
      </c>
      <c r="E100" s="7" t="s">
        <v>12</v>
      </c>
      <c r="F100" s="46" t="s">
        <v>267</v>
      </c>
      <c r="G100" s="26">
        <v>20</v>
      </c>
      <c r="H100" s="6">
        <v>0</v>
      </c>
      <c r="I100" s="26">
        <v>0</v>
      </c>
      <c r="J100" s="6">
        <v>0</v>
      </c>
      <c r="K100" s="7" t="s">
        <v>236</v>
      </c>
    </row>
    <row r="101" spans="1:11" s="7" customFormat="1" ht="14">
      <c r="A101" s="8">
        <v>42121</v>
      </c>
      <c r="B101" s="7" t="s">
        <v>264</v>
      </c>
      <c r="C101" s="7" t="s">
        <v>39</v>
      </c>
      <c r="D101" s="45" t="s">
        <v>288</v>
      </c>
      <c r="E101" s="45" t="s">
        <v>127</v>
      </c>
      <c r="F101" s="46" t="s">
        <v>289</v>
      </c>
      <c r="G101" s="26">
        <v>75.88</v>
      </c>
      <c r="H101" s="6">
        <v>0</v>
      </c>
      <c r="I101" s="26">
        <v>0</v>
      </c>
      <c r="J101" s="6">
        <v>0</v>
      </c>
      <c r="K101" s="7" t="s">
        <v>236</v>
      </c>
    </row>
    <row r="102" spans="1:11" s="7" customFormat="1" ht="14">
      <c r="A102" s="8">
        <v>42124</v>
      </c>
      <c r="B102" s="7" t="s">
        <v>286</v>
      </c>
      <c r="C102" s="7" t="s">
        <v>47</v>
      </c>
      <c r="D102" s="7" t="s">
        <v>287</v>
      </c>
      <c r="E102" s="7" t="s">
        <v>127</v>
      </c>
      <c r="F102" s="46" t="s">
        <v>311</v>
      </c>
      <c r="G102" s="26">
        <v>0</v>
      </c>
      <c r="H102" s="6">
        <v>0</v>
      </c>
      <c r="I102" s="26">
        <v>1020.94</v>
      </c>
      <c r="J102" s="6">
        <v>0</v>
      </c>
      <c r="K102" s="7" t="s">
        <v>236</v>
      </c>
    </row>
    <row r="103" spans="1:11" s="7" customFormat="1" ht="14">
      <c r="A103" s="8">
        <v>42149</v>
      </c>
      <c r="B103" s="7" t="s">
        <v>346</v>
      </c>
      <c r="C103" s="7" t="s">
        <v>39</v>
      </c>
      <c r="D103" s="45" t="s">
        <v>360</v>
      </c>
      <c r="E103" s="45" t="s">
        <v>127</v>
      </c>
      <c r="F103" s="46" t="s">
        <v>385</v>
      </c>
      <c r="G103" s="26">
        <v>570</v>
      </c>
      <c r="H103" s="6">
        <v>0</v>
      </c>
      <c r="I103" s="26">
        <v>0</v>
      </c>
      <c r="J103" s="6">
        <v>0</v>
      </c>
      <c r="K103" s="7" t="s">
        <v>236</v>
      </c>
    </row>
    <row r="104" spans="1:11" s="7" customFormat="1" ht="14">
      <c r="A104" s="8">
        <v>42149</v>
      </c>
      <c r="B104" s="7" t="s">
        <v>347</v>
      </c>
      <c r="C104" s="7" t="s">
        <v>39</v>
      </c>
      <c r="D104" s="45" t="s">
        <v>359</v>
      </c>
      <c r="E104" s="45" t="s">
        <v>127</v>
      </c>
      <c r="F104" s="46" t="s">
        <v>384</v>
      </c>
      <c r="G104" s="26">
        <v>570</v>
      </c>
      <c r="H104" s="6">
        <v>0</v>
      </c>
      <c r="I104" s="26">
        <v>0</v>
      </c>
      <c r="J104" s="6">
        <v>0</v>
      </c>
      <c r="K104" s="7" t="s">
        <v>236</v>
      </c>
    </row>
    <row r="105" spans="1:11" s="7" customFormat="1">
      <c r="C105"/>
      <c r="D105"/>
      <c r="E105"/>
      <c r="F105" s="76" t="s">
        <v>24</v>
      </c>
      <c r="G105" s="29">
        <f>SUM(G1:G104)</f>
        <v>37719.079999999994</v>
      </c>
      <c r="H105" s="29">
        <f t="shared" ref="H105:J105" si="0">SUM(H1:H104)</f>
        <v>17292.420000000002</v>
      </c>
      <c r="I105" s="29">
        <f t="shared" si="0"/>
        <v>8123.6999999999989</v>
      </c>
      <c r="J105" s="29">
        <f t="shared" si="0"/>
        <v>0</v>
      </c>
      <c r="K105" s="29">
        <f>SUM(G105:I105)</f>
        <v>63135.199999999997</v>
      </c>
    </row>
    <row r="106" spans="1:11" s="7" customFormat="1">
      <c r="C106"/>
      <c r="D106"/>
      <c r="E106"/>
      <c r="F106"/>
      <c r="G106"/>
      <c r="H106"/>
      <c r="I106"/>
      <c r="J106"/>
      <c r="K106"/>
    </row>
    <row r="107" spans="1:11" s="7" customFormat="1">
      <c r="C107"/>
      <c r="D107"/>
      <c r="E107"/>
      <c r="F107"/>
      <c r="G107"/>
      <c r="H107"/>
      <c r="I107"/>
      <c r="J107"/>
      <c r="K107"/>
    </row>
    <row r="108" spans="1:11" s="7" customFormat="1">
      <c r="C108"/>
      <c r="D108"/>
      <c r="E108"/>
      <c r="F108"/>
      <c r="G108"/>
      <c r="H108"/>
      <c r="I108"/>
      <c r="J108"/>
      <c r="K108"/>
    </row>
    <row r="109" spans="1:11" s="7" customFormat="1">
      <c r="C109"/>
      <c r="D109"/>
      <c r="E109"/>
      <c r="F109"/>
      <c r="G109"/>
      <c r="H109"/>
      <c r="I109"/>
      <c r="J109"/>
      <c r="K109"/>
    </row>
    <row r="110" spans="1:11" s="7" customFormat="1">
      <c r="C110"/>
      <c r="D110"/>
      <c r="E110"/>
      <c r="F110"/>
      <c r="G110"/>
      <c r="H110"/>
      <c r="I110"/>
      <c r="J110"/>
      <c r="K110"/>
    </row>
    <row r="111" spans="1:11" s="7" customFormat="1" ht="14">
      <c r="A111" s="8">
        <v>42101</v>
      </c>
      <c r="B111" s="7" t="s">
        <v>190</v>
      </c>
      <c r="C111" s="7" t="s">
        <v>39</v>
      </c>
      <c r="D111" s="7" t="s">
        <v>44</v>
      </c>
      <c r="E111" s="7" t="s">
        <v>45</v>
      </c>
      <c r="F111" s="9" t="s">
        <v>42</v>
      </c>
      <c r="G111" s="26">
        <v>65</v>
      </c>
      <c r="H111" s="6">
        <v>0</v>
      </c>
      <c r="I111" s="26">
        <v>0</v>
      </c>
      <c r="J111" s="6">
        <v>65</v>
      </c>
    </row>
    <row r="112" spans="1:11" s="7" customFormat="1" ht="14">
      <c r="A112" s="8">
        <v>42107</v>
      </c>
      <c r="B112" s="7" t="s">
        <v>208</v>
      </c>
      <c r="C112" s="7" t="s">
        <v>39</v>
      </c>
      <c r="D112" s="7" t="s">
        <v>44</v>
      </c>
      <c r="E112" s="7" t="s">
        <v>45</v>
      </c>
      <c r="F112" s="9" t="s">
        <v>42</v>
      </c>
      <c r="G112" s="26">
        <v>242</v>
      </c>
      <c r="H112" s="6">
        <v>0</v>
      </c>
      <c r="I112" s="26">
        <v>0</v>
      </c>
      <c r="J112" s="6">
        <v>242</v>
      </c>
    </row>
    <row r="113" spans="1:11" s="7" customFormat="1" ht="14">
      <c r="A113" s="8">
        <v>42121</v>
      </c>
      <c r="B113" s="7" t="s">
        <v>225</v>
      </c>
      <c r="C113" s="7" t="s">
        <v>39</v>
      </c>
      <c r="D113" s="7" t="s">
        <v>44</v>
      </c>
      <c r="E113" s="7" t="s">
        <v>45</v>
      </c>
      <c r="F113" s="9" t="s">
        <v>42</v>
      </c>
      <c r="G113" s="26">
        <v>283.36</v>
      </c>
      <c r="H113" s="6">
        <v>0</v>
      </c>
      <c r="I113" s="26">
        <v>0</v>
      </c>
      <c r="J113" s="6">
        <v>283.36</v>
      </c>
    </row>
    <row r="114" spans="1:11">
      <c r="A114" s="8">
        <v>42121</v>
      </c>
      <c r="B114" s="7" t="s">
        <v>226</v>
      </c>
      <c r="C114" s="7" t="s">
        <v>39</v>
      </c>
      <c r="D114" s="7" t="s">
        <v>44</v>
      </c>
      <c r="E114" s="7" t="s">
        <v>45</v>
      </c>
      <c r="F114" s="9" t="s">
        <v>42</v>
      </c>
      <c r="G114" s="26">
        <v>0.5</v>
      </c>
      <c r="H114" s="6">
        <v>0</v>
      </c>
      <c r="I114" s="26">
        <v>0</v>
      </c>
      <c r="J114" s="6">
        <v>0.5</v>
      </c>
      <c r="K114" s="7"/>
    </row>
    <row r="115" spans="1:11">
      <c r="A115" s="8">
        <v>42132</v>
      </c>
      <c r="B115" s="7" t="s">
        <v>278</v>
      </c>
      <c r="C115" s="7" t="s">
        <v>39</v>
      </c>
      <c r="D115" s="7" t="s">
        <v>44</v>
      </c>
      <c r="E115" s="7" t="s">
        <v>45</v>
      </c>
      <c r="F115" s="9" t="s">
        <v>42</v>
      </c>
      <c r="G115" s="26">
        <v>2674.62</v>
      </c>
      <c r="H115" s="6">
        <v>0</v>
      </c>
      <c r="I115" s="26">
        <v>0</v>
      </c>
      <c r="J115" s="6">
        <v>2674.62</v>
      </c>
      <c r="K115" s="7"/>
    </row>
    <row r="116" spans="1:11">
      <c r="A116" s="8">
        <v>42149</v>
      </c>
      <c r="B116" s="7" t="s">
        <v>332</v>
      </c>
      <c r="C116" s="7" t="s">
        <v>39</v>
      </c>
      <c r="D116" s="7" t="s">
        <v>44</v>
      </c>
      <c r="E116" s="7" t="s">
        <v>45</v>
      </c>
      <c r="F116" s="9" t="s">
        <v>42</v>
      </c>
      <c r="G116" s="26">
        <v>36.89</v>
      </c>
      <c r="H116" s="6">
        <v>0</v>
      </c>
      <c r="I116" s="26">
        <v>0</v>
      </c>
      <c r="J116" s="6">
        <v>36.89</v>
      </c>
      <c r="K116" s="7"/>
    </row>
    <row r="117" spans="1:11">
      <c r="A117" s="8">
        <v>42158</v>
      </c>
      <c r="B117" s="7" t="s">
        <v>367</v>
      </c>
      <c r="C117" s="7" t="s">
        <v>39</v>
      </c>
      <c r="D117" s="7" t="s">
        <v>44</v>
      </c>
      <c r="E117" s="7" t="s">
        <v>45</v>
      </c>
      <c r="F117" s="9" t="s">
        <v>42</v>
      </c>
      <c r="G117" s="26">
        <v>851.76</v>
      </c>
      <c r="H117" s="6">
        <v>0</v>
      </c>
      <c r="I117" s="26">
        <v>0</v>
      </c>
      <c r="J117" s="6">
        <v>851.76</v>
      </c>
      <c r="K117" s="7"/>
    </row>
    <row r="118" spans="1:11">
      <c r="A118" s="8">
        <v>42166</v>
      </c>
      <c r="B118" s="7" t="s">
        <v>387</v>
      </c>
      <c r="C118" s="7" t="s">
        <v>39</v>
      </c>
      <c r="D118" s="7" t="s">
        <v>44</v>
      </c>
      <c r="E118" s="7" t="s">
        <v>45</v>
      </c>
      <c r="F118" s="9" t="s">
        <v>42</v>
      </c>
      <c r="G118" s="26">
        <v>1668.69</v>
      </c>
      <c r="H118" s="6">
        <v>0</v>
      </c>
      <c r="I118" s="26">
        <v>0</v>
      </c>
      <c r="J118" s="6">
        <v>1668.69</v>
      </c>
      <c r="K118" s="7"/>
    </row>
    <row r="119" spans="1:11">
      <c r="A119" s="8">
        <v>42181</v>
      </c>
      <c r="B119" s="7" t="s">
        <v>396</v>
      </c>
      <c r="C119" s="7" t="s">
        <v>39</v>
      </c>
      <c r="D119" s="7" t="s">
        <v>44</v>
      </c>
      <c r="E119" s="7" t="s">
        <v>45</v>
      </c>
      <c r="F119" s="9" t="s">
        <v>42</v>
      </c>
      <c r="G119" s="26">
        <v>123.21</v>
      </c>
      <c r="H119" s="6">
        <v>0</v>
      </c>
      <c r="I119" s="26">
        <v>0</v>
      </c>
      <c r="J119" s="6">
        <v>123.21</v>
      </c>
      <c r="K119" s="7"/>
    </row>
  </sheetData>
  <sortState ref="A2:J113">
    <sortCondition ref="E2:E113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E64" workbookViewId="0">
      <selection activeCell="M35" sqref="M35"/>
    </sheetView>
  </sheetViews>
  <sheetFormatPr baseColWidth="10" defaultRowHeight="15" x14ac:dyDescent="0"/>
  <cols>
    <col min="2" max="2" width="32.83203125" bestFit="1" customWidth="1"/>
    <col min="3" max="3" width="5.5" bestFit="1" customWidth="1"/>
    <col min="4" max="4" width="46.83203125" bestFit="1" customWidth="1"/>
    <col min="5" max="5" width="40.6640625" bestFit="1" customWidth="1"/>
    <col min="12" max="12" width="30.6640625" bestFit="1" customWidth="1"/>
  </cols>
  <sheetData>
    <row r="1" spans="1:14" s="7" customFormat="1" ht="14">
      <c r="A1" s="8">
        <v>42199</v>
      </c>
      <c r="B1" s="7" t="s">
        <v>432</v>
      </c>
      <c r="C1" s="7" t="s">
        <v>39</v>
      </c>
      <c r="D1" s="45" t="s">
        <v>433</v>
      </c>
      <c r="E1" s="45" t="s">
        <v>315</v>
      </c>
      <c r="F1" s="46" t="s">
        <v>434</v>
      </c>
      <c r="G1" s="26">
        <v>20</v>
      </c>
      <c r="H1" s="6">
        <v>0</v>
      </c>
      <c r="I1" s="26">
        <v>0</v>
      </c>
      <c r="J1" s="6">
        <v>0</v>
      </c>
      <c r="K1" s="7" t="s">
        <v>236</v>
      </c>
      <c r="L1" s="54" t="s">
        <v>235</v>
      </c>
      <c r="M1" s="70">
        <f>SUM(I64:I67)</f>
        <v>819.28000000000009</v>
      </c>
      <c r="N1" s="7" t="s">
        <v>236</v>
      </c>
    </row>
    <row r="2" spans="1:14" s="7" customFormat="1" ht="14">
      <c r="A2" s="8">
        <v>42223</v>
      </c>
      <c r="B2" s="7" t="s">
        <v>448</v>
      </c>
      <c r="C2" s="7" t="s">
        <v>39</v>
      </c>
      <c r="D2" s="7" t="s">
        <v>314</v>
      </c>
      <c r="E2" s="7" t="s">
        <v>315</v>
      </c>
      <c r="F2" s="46" t="s">
        <v>497</v>
      </c>
      <c r="G2" s="26">
        <v>120</v>
      </c>
      <c r="H2" s="6">
        <v>0</v>
      </c>
      <c r="I2" s="26">
        <v>0</v>
      </c>
      <c r="J2" s="6">
        <v>0</v>
      </c>
      <c r="K2" s="7" t="s">
        <v>236</v>
      </c>
      <c r="L2" s="58" t="s">
        <v>238</v>
      </c>
      <c r="M2" s="77">
        <f>SUM(M3:M16)</f>
        <v>3011.04</v>
      </c>
      <c r="N2" s="7" t="s">
        <v>236</v>
      </c>
    </row>
    <row r="3" spans="1:14" s="7" customFormat="1" ht="14">
      <c r="A3" s="86">
        <v>42270</v>
      </c>
      <c r="B3" s="87" t="s">
        <v>535</v>
      </c>
      <c r="C3" s="87" t="s">
        <v>39</v>
      </c>
      <c r="D3" s="88" t="s">
        <v>375</v>
      </c>
      <c r="E3" s="45" t="s">
        <v>315</v>
      </c>
      <c r="F3" s="89" t="s">
        <v>560</v>
      </c>
      <c r="G3" s="26">
        <v>80</v>
      </c>
      <c r="H3" s="6">
        <v>0</v>
      </c>
      <c r="I3" s="26">
        <v>0</v>
      </c>
      <c r="J3" s="6">
        <v>0</v>
      </c>
      <c r="K3" s="7" t="s">
        <v>236</v>
      </c>
      <c r="L3" s="59" t="s">
        <v>237</v>
      </c>
      <c r="M3" s="71">
        <f>SUM(G7:G15)</f>
        <v>850</v>
      </c>
    </row>
    <row r="4" spans="1:14" s="7" customFormat="1" ht="14">
      <c r="A4" s="8">
        <v>42235</v>
      </c>
      <c r="B4" s="7" t="s">
        <v>62</v>
      </c>
      <c r="C4" s="7" t="s">
        <v>47</v>
      </c>
      <c r="D4" s="45" t="s">
        <v>503</v>
      </c>
      <c r="E4" s="45" t="s">
        <v>504</v>
      </c>
      <c r="F4" s="46" t="s">
        <v>505</v>
      </c>
      <c r="G4" s="26">
        <v>0</v>
      </c>
      <c r="H4" s="6">
        <v>0</v>
      </c>
      <c r="I4" s="26">
        <v>47.92</v>
      </c>
      <c r="J4" s="6">
        <v>0</v>
      </c>
      <c r="K4" s="7" t="s">
        <v>236</v>
      </c>
      <c r="L4" s="59" t="s">
        <v>239</v>
      </c>
      <c r="M4" s="71">
        <f>SUM(I16:I18)</f>
        <v>471.37</v>
      </c>
    </row>
    <row r="5" spans="1:14" s="7" customFormat="1" ht="14">
      <c r="A5" s="8">
        <v>42235</v>
      </c>
      <c r="B5" s="7" t="s">
        <v>478</v>
      </c>
      <c r="C5" s="7" t="s">
        <v>39</v>
      </c>
      <c r="D5" s="45" t="s">
        <v>490</v>
      </c>
      <c r="E5" s="45" t="s">
        <v>492</v>
      </c>
      <c r="F5" s="46" t="s">
        <v>491</v>
      </c>
      <c r="G5" s="26">
        <v>600</v>
      </c>
      <c r="H5" s="6">
        <v>0</v>
      </c>
      <c r="I5" s="26">
        <v>0</v>
      </c>
      <c r="J5" s="6">
        <v>0</v>
      </c>
      <c r="K5" s="7" t="s">
        <v>236</v>
      </c>
      <c r="L5" s="59" t="s">
        <v>424</v>
      </c>
      <c r="M5" s="73">
        <f>SUM(G19+G20+G21+G22+I23)</f>
        <v>124.12</v>
      </c>
    </row>
    <row r="6" spans="1:14" s="7" customFormat="1" ht="14">
      <c r="A6" s="81">
        <v>42271</v>
      </c>
      <c r="B6" s="82" t="s">
        <v>545</v>
      </c>
      <c r="C6" s="82" t="s">
        <v>47</v>
      </c>
      <c r="D6" s="82" t="s">
        <v>552</v>
      </c>
      <c r="E6" s="82" t="s">
        <v>492</v>
      </c>
      <c r="F6" s="83" t="s">
        <v>551</v>
      </c>
      <c r="G6" s="84">
        <v>0</v>
      </c>
      <c r="H6" s="85">
        <v>0</v>
      </c>
      <c r="I6" s="84">
        <v>887.7</v>
      </c>
      <c r="J6" s="85">
        <v>0</v>
      </c>
      <c r="K6" s="7" t="s">
        <v>236</v>
      </c>
      <c r="L6" s="59" t="s">
        <v>240</v>
      </c>
      <c r="M6" s="56"/>
    </row>
    <row r="7" spans="1:14" s="7" customFormat="1" ht="14">
      <c r="A7" s="8">
        <v>42235</v>
      </c>
      <c r="B7" s="7" t="s">
        <v>476</v>
      </c>
      <c r="C7" s="7" t="s">
        <v>39</v>
      </c>
      <c r="D7" s="45" t="s">
        <v>376</v>
      </c>
      <c r="E7" s="45" t="s">
        <v>193</v>
      </c>
      <c r="F7" s="46" t="s">
        <v>488</v>
      </c>
      <c r="G7" s="26">
        <v>100</v>
      </c>
      <c r="H7" s="6">
        <v>0</v>
      </c>
      <c r="I7" s="26">
        <v>0</v>
      </c>
      <c r="J7" s="6">
        <v>0</v>
      </c>
      <c r="K7" s="7" t="s">
        <v>236</v>
      </c>
      <c r="L7" s="59" t="s">
        <v>241</v>
      </c>
      <c r="M7" s="71"/>
    </row>
    <row r="8" spans="1:14" s="7" customFormat="1" ht="14">
      <c r="A8" s="8">
        <v>42235</v>
      </c>
      <c r="B8" s="7" t="s">
        <v>477</v>
      </c>
      <c r="C8" s="7" t="s">
        <v>39</v>
      </c>
      <c r="D8" s="45" t="s">
        <v>487</v>
      </c>
      <c r="E8" s="45" t="s">
        <v>193</v>
      </c>
      <c r="F8" s="46" t="s">
        <v>486</v>
      </c>
      <c r="G8" s="26">
        <v>120</v>
      </c>
      <c r="H8" s="6">
        <v>0</v>
      </c>
      <c r="I8" s="26">
        <v>0</v>
      </c>
      <c r="J8" s="6">
        <v>0</v>
      </c>
      <c r="K8" s="7" t="s">
        <v>236</v>
      </c>
      <c r="L8" s="59" t="s">
        <v>293</v>
      </c>
      <c r="M8" s="73"/>
    </row>
    <row r="9" spans="1:14" s="7" customFormat="1" ht="14">
      <c r="A9" s="8">
        <v>42236</v>
      </c>
      <c r="B9" s="7" t="s">
        <v>479</v>
      </c>
      <c r="C9" s="7" t="s">
        <v>39</v>
      </c>
      <c r="D9" s="45" t="s">
        <v>375</v>
      </c>
      <c r="E9" s="45" t="s">
        <v>193</v>
      </c>
      <c r="F9" s="46" t="s">
        <v>489</v>
      </c>
      <c r="G9" s="26">
        <v>140</v>
      </c>
      <c r="H9" s="6">
        <v>0</v>
      </c>
      <c r="I9" s="26">
        <v>0</v>
      </c>
      <c r="J9" s="6">
        <v>0</v>
      </c>
      <c r="K9" s="7" t="s">
        <v>236</v>
      </c>
      <c r="L9" s="59" t="s">
        <v>242</v>
      </c>
      <c r="M9" s="71">
        <f>SUM(I24+I25)</f>
        <v>174.14999999999998</v>
      </c>
    </row>
    <row r="10" spans="1:14" s="7" customFormat="1" ht="14">
      <c r="A10" s="8">
        <v>42241</v>
      </c>
      <c r="B10" s="7" t="s">
        <v>507</v>
      </c>
      <c r="C10" s="7" t="s">
        <v>39</v>
      </c>
      <c r="D10" s="45" t="s">
        <v>299</v>
      </c>
      <c r="E10" s="45" t="s">
        <v>193</v>
      </c>
      <c r="F10" s="46" t="s">
        <v>515</v>
      </c>
      <c r="G10" s="26">
        <v>40</v>
      </c>
      <c r="H10" s="6">
        <v>0</v>
      </c>
      <c r="I10" s="26">
        <v>0</v>
      </c>
      <c r="J10" s="6">
        <v>0</v>
      </c>
      <c r="K10" s="7" t="s">
        <v>236</v>
      </c>
      <c r="L10" s="59" t="s">
        <v>243</v>
      </c>
      <c r="M10" s="71">
        <f>SUM(I26)</f>
        <v>98.79</v>
      </c>
    </row>
    <row r="11" spans="1:14" s="7" customFormat="1" ht="14">
      <c r="A11" s="8">
        <v>42243</v>
      </c>
      <c r="B11" s="7" t="s">
        <v>510</v>
      </c>
      <c r="C11" s="7" t="s">
        <v>39</v>
      </c>
      <c r="D11" s="45" t="s">
        <v>298</v>
      </c>
      <c r="E11" s="45" t="s">
        <v>193</v>
      </c>
      <c r="F11" s="46" t="s">
        <v>518</v>
      </c>
      <c r="G11" s="26">
        <v>220</v>
      </c>
      <c r="H11" s="6">
        <v>0</v>
      </c>
      <c r="I11" s="26">
        <v>0</v>
      </c>
      <c r="J11" s="6">
        <v>0</v>
      </c>
      <c r="K11" s="7" t="s">
        <v>236</v>
      </c>
      <c r="L11" s="59" t="s">
        <v>244</v>
      </c>
      <c r="M11" s="71"/>
    </row>
    <row r="12" spans="1:14" s="7" customFormat="1" ht="14">
      <c r="A12" s="86">
        <v>42270</v>
      </c>
      <c r="B12" s="87" t="s">
        <v>535</v>
      </c>
      <c r="C12" s="87" t="s">
        <v>39</v>
      </c>
      <c r="D12" s="88" t="s">
        <v>375</v>
      </c>
      <c r="E12" s="45" t="s">
        <v>193</v>
      </c>
      <c r="F12" s="89" t="s">
        <v>560</v>
      </c>
      <c r="G12" s="26">
        <v>40</v>
      </c>
      <c r="H12" s="6">
        <v>0</v>
      </c>
      <c r="I12" s="26">
        <v>0</v>
      </c>
      <c r="J12" s="6">
        <v>0</v>
      </c>
      <c r="K12" s="7" t="s">
        <v>236</v>
      </c>
      <c r="L12" s="59" t="s">
        <v>246</v>
      </c>
      <c r="M12" s="71"/>
    </row>
    <row r="13" spans="1:14" s="7" customFormat="1" ht="14">
      <c r="A13" s="8">
        <v>42270</v>
      </c>
      <c r="B13" s="7" t="s">
        <v>536</v>
      </c>
      <c r="C13" s="7" t="s">
        <v>39</v>
      </c>
      <c r="D13" s="45" t="s">
        <v>298</v>
      </c>
      <c r="E13" s="45" t="s">
        <v>193</v>
      </c>
      <c r="F13" s="46" t="s">
        <v>561</v>
      </c>
      <c r="G13" s="26">
        <v>90</v>
      </c>
      <c r="H13" s="6">
        <v>0</v>
      </c>
      <c r="I13" s="26">
        <v>0</v>
      </c>
      <c r="J13" s="6">
        <v>0</v>
      </c>
      <c r="K13" s="7" t="s">
        <v>236</v>
      </c>
      <c r="L13" s="59" t="s">
        <v>245</v>
      </c>
      <c r="M13" s="71">
        <f>SUM(I4+I29+I30+I31+I32)</f>
        <v>292.61</v>
      </c>
    </row>
    <row r="14" spans="1:14" s="7" customFormat="1" ht="14">
      <c r="A14" s="8">
        <v>42272</v>
      </c>
      <c r="B14" s="7" t="s">
        <v>537</v>
      </c>
      <c r="C14" s="7" t="s">
        <v>39</v>
      </c>
      <c r="D14" s="45" t="s">
        <v>299</v>
      </c>
      <c r="E14" s="45" t="s">
        <v>193</v>
      </c>
      <c r="F14" s="46" t="s">
        <v>562</v>
      </c>
      <c r="G14" s="26">
        <v>40</v>
      </c>
      <c r="H14" s="6">
        <v>0</v>
      </c>
      <c r="I14" s="26">
        <v>0</v>
      </c>
      <c r="J14" s="6">
        <v>0</v>
      </c>
      <c r="K14" s="7" t="s">
        <v>236</v>
      </c>
      <c r="L14" s="59" t="s">
        <v>425</v>
      </c>
      <c r="M14" s="71">
        <f>SUM(G1+G2+G3)</f>
        <v>220</v>
      </c>
    </row>
    <row r="15" spans="1:14" s="7" customFormat="1" ht="14">
      <c r="A15" s="8">
        <v>42272</v>
      </c>
      <c r="B15" s="7" t="s">
        <v>538</v>
      </c>
      <c r="C15" s="7" t="s">
        <v>39</v>
      </c>
      <c r="D15" s="45" t="s">
        <v>376</v>
      </c>
      <c r="E15" s="45" t="s">
        <v>193</v>
      </c>
      <c r="F15" s="46" t="s">
        <v>563</v>
      </c>
      <c r="G15" s="26">
        <v>60</v>
      </c>
      <c r="H15" s="6">
        <v>0</v>
      </c>
      <c r="I15" s="26">
        <v>0</v>
      </c>
      <c r="J15" s="6">
        <v>0</v>
      </c>
      <c r="K15" s="7" t="s">
        <v>236</v>
      </c>
      <c r="L15" s="59" t="s">
        <v>573</v>
      </c>
      <c r="M15" s="73">
        <f>SUM(G5)</f>
        <v>600</v>
      </c>
    </row>
    <row r="16" spans="1:14" s="7" customFormat="1" ht="14">
      <c r="A16" s="8">
        <v>42206</v>
      </c>
      <c r="B16" s="7" t="s">
        <v>62</v>
      </c>
      <c r="C16" s="7" t="s">
        <v>47</v>
      </c>
      <c r="D16" s="45" t="s">
        <v>63</v>
      </c>
      <c r="E16" s="45" t="s">
        <v>150</v>
      </c>
      <c r="F16" s="46" t="s">
        <v>464</v>
      </c>
      <c r="G16" s="26">
        <v>0</v>
      </c>
      <c r="H16" s="6">
        <v>0</v>
      </c>
      <c r="I16" s="26">
        <v>140.33000000000001</v>
      </c>
      <c r="J16" s="6">
        <v>0</v>
      </c>
      <c r="K16" s="7" t="s">
        <v>236</v>
      </c>
      <c r="L16" s="91" t="s">
        <v>574</v>
      </c>
      <c r="M16" s="73">
        <f>SUM(G27+G28)</f>
        <v>180</v>
      </c>
    </row>
    <row r="17" spans="1:14" s="7" customFormat="1" ht="14">
      <c r="A17" s="8">
        <v>42234</v>
      </c>
      <c r="B17" s="7" t="s">
        <v>62</v>
      </c>
      <c r="C17" s="7" t="s">
        <v>47</v>
      </c>
      <c r="D17" s="45" t="s">
        <v>63</v>
      </c>
      <c r="E17" s="45" t="s">
        <v>150</v>
      </c>
      <c r="F17" s="46" t="s">
        <v>506</v>
      </c>
      <c r="G17" s="26">
        <v>0</v>
      </c>
      <c r="H17" s="6">
        <v>0</v>
      </c>
      <c r="I17" s="26">
        <v>109.98</v>
      </c>
      <c r="J17" s="6">
        <v>0</v>
      </c>
      <c r="K17" s="7" t="s">
        <v>236</v>
      </c>
      <c r="L17" s="54" t="s">
        <v>247</v>
      </c>
      <c r="M17" s="70">
        <f>SUM(G33)</f>
        <v>324.8</v>
      </c>
      <c r="N17" s="7" t="s">
        <v>236</v>
      </c>
    </row>
    <row r="18" spans="1:14" s="7" customFormat="1" ht="14">
      <c r="A18" s="8">
        <v>42269</v>
      </c>
      <c r="B18" s="7" t="s">
        <v>136</v>
      </c>
      <c r="C18" s="7" t="s">
        <v>47</v>
      </c>
      <c r="D18" s="45" t="s">
        <v>63</v>
      </c>
      <c r="E18" s="45" t="s">
        <v>150</v>
      </c>
      <c r="F18" s="46" t="s">
        <v>554</v>
      </c>
      <c r="G18" s="26">
        <v>0</v>
      </c>
      <c r="H18" s="6">
        <v>0</v>
      </c>
      <c r="I18" s="26">
        <v>221.06</v>
      </c>
      <c r="J18" s="6">
        <v>0</v>
      </c>
      <c r="K18" s="7" t="s">
        <v>236</v>
      </c>
      <c r="L18" s="58" t="s">
        <v>248</v>
      </c>
      <c r="M18" s="77">
        <f>SUM(M19:M23)</f>
        <v>1127.1699999999998</v>
      </c>
    </row>
    <row r="19" spans="1:14" s="7" customFormat="1" ht="14">
      <c r="A19" s="8">
        <v>42207</v>
      </c>
      <c r="B19" s="7" t="s">
        <v>439</v>
      </c>
      <c r="C19" s="7" t="s">
        <v>39</v>
      </c>
      <c r="D19" s="45" t="s">
        <v>501</v>
      </c>
      <c r="E19" s="45" t="s">
        <v>373</v>
      </c>
      <c r="F19" s="46" t="s">
        <v>502</v>
      </c>
      <c r="G19" s="26">
        <v>28.86</v>
      </c>
      <c r="H19" s="6">
        <v>0</v>
      </c>
      <c r="I19" s="26">
        <v>0</v>
      </c>
      <c r="J19" s="6">
        <v>0</v>
      </c>
      <c r="K19" s="7" t="s">
        <v>236</v>
      </c>
      <c r="L19" s="59" t="s">
        <v>53</v>
      </c>
      <c r="M19" s="71">
        <f>SUM(G34+G35+G36)</f>
        <v>161.13999999999999</v>
      </c>
    </row>
    <row r="20" spans="1:14" s="7" customFormat="1" ht="14">
      <c r="A20" s="8">
        <v>42219</v>
      </c>
      <c r="B20" s="7" t="s">
        <v>445</v>
      </c>
      <c r="C20" s="7" t="s">
        <v>39</v>
      </c>
      <c r="D20" s="45" t="s">
        <v>499</v>
      </c>
      <c r="E20" s="45" t="s">
        <v>373</v>
      </c>
      <c r="F20" s="46" t="s">
        <v>500</v>
      </c>
      <c r="G20" s="26">
        <v>9.08</v>
      </c>
      <c r="H20" s="6">
        <v>0</v>
      </c>
      <c r="I20" s="26">
        <v>0</v>
      </c>
      <c r="J20" s="6">
        <v>0</v>
      </c>
      <c r="K20" s="7" t="s">
        <v>236</v>
      </c>
      <c r="L20" s="59" t="s">
        <v>250</v>
      </c>
      <c r="M20" s="71"/>
    </row>
    <row r="21" spans="1:14" s="7" customFormat="1" ht="14">
      <c r="A21" s="8">
        <v>42219</v>
      </c>
      <c r="B21" s="7" t="s">
        <v>446</v>
      </c>
      <c r="C21" s="7" t="s">
        <v>39</v>
      </c>
      <c r="D21" s="45" t="s">
        <v>465</v>
      </c>
      <c r="E21" s="45" t="s">
        <v>373</v>
      </c>
      <c r="F21" s="46" t="s">
        <v>466</v>
      </c>
      <c r="G21" s="26">
        <v>9.9499999999999993</v>
      </c>
      <c r="H21" s="6">
        <v>0</v>
      </c>
      <c r="I21" s="26">
        <v>0</v>
      </c>
      <c r="J21" s="6">
        <v>0</v>
      </c>
      <c r="K21" s="7" t="s">
        <v>236</v>
      </c>
      <c r="L21" s="59" t="s">
        <v>249</v>
      </c>
      <c r="M21" s="71"/>
    </row>
    <row r="22" spans="1:14" s="7" customFormat="1" ht="14">
      <c r="A22" s="8">
        <v>42257</v>
      </c>
      <c r="B22" s="7" t="s">
        <v>521</v>
      </c>
      <c r="C22" s="7" t="s">
        <v>39</v>
      </c>
      <c r="D22" s="45" t="s">
        <v>531</v>
      </c>
      <c r="E22" s="45" t="s">
        <v>373</v>
      </c>
      <c r="F22" s="46" t="s">
        <v>530</v>
      </c>
      <c r="G22" s="26">
        <v>56.02</v>
      </c>
      <c r="H22" s="6">
        <v>0</v>
      </c>
      <c r="I22" s="26">
        <v>0</v>
      </c>
      <c r="J22" s="6">
        <v>0</v>
      </c>
      <c r="K22" s="7" t="s">
        <v>236</v>
      </c>
      <c r="L22" s="59" t="s">
        <v>251</v>
      </c>
      <c r="M22" s="71">
        <f>SUM(I49:I63)</f>
        <v>966.02999999999986</v>
      </c>
    </row>
    <row r="23" spans="1:14" s="7" customFormat="1" ht="14">
      <c r="A23" s="8">
        <v>42276</v>
      </c>
      <c r="B23" s="7" t="s">
        <v>116</v>
      </c>
      <c r="C23" s="7" t="s">
        <v>47</v>
      </c>
      <c r="D23" s="45" t="s">
        <v>419</v>
      </c>
      <c r="E23" s="45" t="s">
        <v>373</v>
      </c>
      <c r="F23" s="46" t="s">
        <v>550</v>
      </c>
      <c r="G23" s="26">
        <v>0</v>
      </c>
      <c r="H23" s="6">
        <v>0</v>
      </c>
      <c r="I23" s="26">
        <v>20.21</v>
      </c>
      <c r="J23" s="6">
        <v>0</v>
      </c>
      <c r="K23" s="7" t="s">
        <v>236</v>
      </c>
      <c r="L23" s="60" t="s">
        <v>426</v>
      </c>
      <c r="M23" s="75"/>
    </row>
    <row r="24" spans="1:14" s="7" customFormat="1" ht="14">
      <c r="A24" s="8">
        <v>42201</v>
      </c>
      <c r="B24" s="7" t="s">
        <v>435</v>
      </c>
      <c r="C24" s="7" t="s">
        <v>47</v>
      </c>
      <c r="D24" s="7" t="s">
        <v>436</v>
      </c>
      <c r="E24" s="7" t="s">
        <v>75</v>
      </c>
      <c r="F24" s="46" t="s">
        <v>437</v>
      </c>
      <c r="G24" s="26">
        <v>0</v>
      </c>
      <c r="H24" s="6">
        <v>0</v>
      </c>
      <c r="I24" s="26">
        <v>113.24</v>
      </c>
      <c r="J24" s="6">
        <v>0</v>
      </c>
      <c r="K24" s="7" t="s">
        <v>236</v>
      </c>
      <c r="L24" s="54" t="s">
        <v>16</v>
      </c>
      <c r="M24" s="70">
        <f>SUM(H37+H38+H39)</f>
        <v>866.63</v>
      </c>
      <c r="N24" s="7" t="s">
        <v>236</v>
      </c>
    </row>
    <row r="25" spans="1:14" s="7" customFormat="1" ht="14">
      <c r="A25" s="8">
        <v>42255</v>
      </c>
      <c r="B25" s="7" t="s">
        <v>116</v>
      </c>
      <c r="C25" s="7" t="s">
        <v>47</v>
      </c>
      <c r="D25" s="45" t="s">
        <v>436</v>
      </c>
      <c r="E25" s="45" t="s">
        <v>75</v>
      </c>
      <c r="F25" s="46" t="s">
        <v>527</v>
      </c>
      <c r="G25" s="26">
        <v>0</v>
      </c>
      <c r="H25" s="6">
        <v>0</v>
      </c>
      <c r="I25" s="26">
        <v>60.91</v>
      </c>
      <c r="J25" s="6">
        <v>0</v>
      </c>
      <c r="K25" s="7" t="s">
        <v>236</v>
      </c>
      <c r="L25" s="54" t="s">
        <v>56</v>
      </c>
      <c r="M25" s="70">
        <f>SUM(G40+G41+G42+G43+G44+G45+G46+G47+G48)</f>
        <v>30328.989999999998</v>
      </c>
      <c r="N25" s="7" t="s">
        <v>236</v>
      </c>
    </row>
    <row r="26" spans="1:14" s="7" customFormat="1" ht="14">
      <c r="A26" s="8">
        <v>42207</v>
      </c>
      <c r="B26" s="7" t="s">
        <v>62</v>
      </c>
      <c r="C26" s="7" t="s">
        <v>47</v>
      </c>
      <c r="D26" s="45" t="s">
        <v>467</v>
      </c>
      <c r="E26" s="45" t="s">
        <v>79</v>
      </c>
      <c r="F26" s="46" t="s">
        <v>468</v>
      </c>
      <c r="G26" s="26">
        <v>0</v>
      </c>
      <c r="H26" s="6">
        <v>0</v>
      </c>
      <c r="I26" s="26">
        <v>98.79</v>
      </c>
      <c r="J26" s="6">
        <v>0</v>
      </c>
      <c r="K26" s="7" t="s">
        <v>236</v>
      </c>
      <c r="L26" s="54" t="s">
        <v>12</v>
      </c>
      <c r="M26" s="70">
        <f>SUM(I85)</f>
        <v>242.49</v>
      </c>
      <c r="N26" s="7" t="s">
        <v>236</v>
      </c>
    </row>
    <row r="27" spans="1:14" s="7" customFormat="1" ht="14">
      <c r="A27" s="8">
        <v>42207</v>
      </c>
      <c r="B27" s="7" t="s">
        <v>440</v>
      </c>
      <c r="C27" s="7" t="s">
        <v>39</v>
      </c>
      <c r="D27" s="45" t="s">
        <v>455</v>
      </c>
      <c r="E27" s="45" t="s">
        <v>456</v>
      </c>
      <c r="F27" s="46" t="s">
        <v>457</v>
      </c>
      <c r="G27" s="26">
        <v>135</v>
      </c>
      <c r="H27" s="6">
        <v>0</v>
      </c>
      <c r="I27" s="26">
        <v>0</v>
      </c>
      <c r="J27" s="6">
        <v>0</v>
      </c>
      <c r="K27" s="7" t="s">
        <v>236</v>
      </c>
      <c r="L27" s="54" t="s">
        <v>27</v>
      </c>
      <c r="M27" s="70">
        <f>SUM(H68+H69+H70)-I6</f>
        <v>17301.14</v>
      </c>
      <c r="N27" s="7" t="s">
        <v>236</v>
      </c>
    </row>
    <row r="28" spans="1:14" s="7" customFormat="1" ht="14">
      <c r="A28" s="8">
        <v>42235</v>
      </c>
      <c r="B28" s="7" t="s">
        <v>475</v>
      </c>
      <c r="C28" s="7" t="s">
        <v>39</v>
      </c>
      <c r="D28" s="45" t="s">
        <v>455</v>
      </c>
      <c r="E28" s="45" t="s">
        <v>456</v>
      </c>
      <c r="F28" s="46" t="s">
        <v>485</v>
      </c>
      <c r="G28" s="26">
        <v>45</v>
      </c>
      <c r="H28" s="6">
        <v>0</v>
      </c>
      <c r="I28" s="26">
        <v>0</v>
      </c>
      <c r="J28" s="6">
        <v>0</v>
      </c>
      <c r="K28" s="7" t="s">
        <v>236</v>
      </c>
      <c r="L28" s="54" t="s">
        <v>253</v>
      </c>
      <c r="M28" s="70">
        <f>SUM(G78:G80)</f>
        <v>2175</v>
      </c>
      <c r="N28" s="7" t="s">
        <v>236</v>
      </c>
    </row>
    <row r="29" spans="1:14" s="7" customFormat="1" ht="14">
      <c r="A29" s="8">
        <v>42220</v>
      </c>
      <c r="B29" s="7" t="s">
        <v>62</v>
      </c>
      <c r="C29" s="7" t="s">
        <v>47</v>
      </c>
      <c r="D29" s="45" t="s">
        <v>462</v>
      </c>
      <c r="E29" s="45" t="s">
        <v>106</v>
      </c>
      <c r="F29" s="46" t="s">
        <v>463</v>
      </c>
      <c r="G29" s="26">
        <v>0</v>
      </c>
      <c r="H29" s="6">
        <v>0</v>
      </c>
      <c r="I29" s="26">
        <v>62.04</v>
      </c>
      <c r="J29" s="6">
        <v>0</v>
      </c>
      <c r="K29" s="7" t="s">
        <v>236</v>
      </c>
      <c r="L29" s="54" t="s">
        <v>254</v>
      </c>
      <c r="M29" s="70">
        <f>SUM(G86+G87)</f>
        <v>1373.27</v>
      </c>
      <c r="N29" s="7" t="s">
        <v>236</v>
      </c>
    </row>
    <row r="30" spans="1:14" s="7" customFormat="1" ht="14">
      <c r="A30" s="8">
        <v>42249</v>
      </c>
      <c r="B30" s="7" t="s">
        <v>62</v>
      </c>
      <c r="C30" s="7" t="s">
        <v>47</v>
      </c>
      <c r="D30" s="45" t="s">
        <v>462</v>
      </c>
      <c r="E30" s="45" t="s">
        <v>106</v>
      </c>
      <c r="F30" s="46" t="s">
        <v>553</v>
      </c>
      <c r="G30" s="26">
        <v>0</v>
      </c>
      <c r="H30" s="6">
        <v>0</v>
      </c>
      <c r="I30" s="26">
        <v>61.69</v>
      </c>
      <c r="J30" s="6">
        <v>0</v>
      </c>
      <c r="K30" s="7" t="s">
        <v>236</v>
      </c>
      <c r="L30" s="58" t="s">
        <v>255</v>
      </c>
      <c r="M30" s="77">
        <f>SUM(M31:M32)</f>
        <v>2599.5300000000002</v>
      </c>
      <c r="N30" s="7" t="s">
        <v>236</v>
      </c>
    </row>
    <row r="31" spans="1:14" s="7" customFormat="1" ht="14">
      <c r="A31" s="8">
        <v>42263</v>
      </c>
      <c r="B31" s="7" t="s">
        <v>62</v>
      </c>
      <c r="C31" s="7" t="s">
        <v>47</v>
      </c>
      <c r="D31" s="45" t="s">
        <v>462</v>
      </c>
      <c r="E31" s="45" t="s">
        <v>106</v>
      </c>
      <c r="F31" s="46" t="s">
        <v>526</v>
      </c>
      <c r="G31" s="26">
        <v>0</v>
      </c>
      <c r="H31" s="6">
        <v>0</v>
      </c>
      <c r="I31" s="26">
        <v>57.91</v>
      </c>
      <c r="J31" s="6">
        <v>0</v>
      </c>
      <c r="K31" s="7" t="s">
        <v>236</v>
      </c>
      <c r="L31" s="72" t="s">
        <v>197</v>
      </c>
      <c r="M31" s="71">
        <f>SUM(G81:G84)</f>
        <v>109.53</v>
      </c>
    </row>
    <row r="32" spans="1:14" s="7" customFormat="1" ht="14">
      <c r="A32" s="8">
        <v>42277</v>
      </c>
      <c r="B32" s="7" t="s">
        <v>62</v>
      </c>
      <c r="C32" s="7" t="s">
        <v>47</v>
      </c>
      <c r="D32" s="45" t="s">
        <v>462</v>
      </c>
      <c r="E32" s="45" t="s">
        <v>106</v>
      </c>
      <c r="F32" s="46" t="s">
        <v>557</v>
      </c>
      <c r="G32" s="26">
        <v>0</v>
      </c>
      <c r="H32" s="6">
        <v>0</v>
      </c>
      <c r="I32" s="26">
        <v>63.05</v>
      </c>
      <c r="J32" s="6">
        <v>0</v>
      </c>
      <c r="K32" s="7" t="s">
        <v>236</v>
      </c>
      <c r="L32" s="74" t="s">
        <v>427</v>
      </c>
      <c r="M32" s="75">
        <f>SUM(G71:G77)</f>
        <v>2490</v>
      </c>
    </row>
    <row r="33" spans="1:13" s="7" customFormat="1" ht="14">
      <c r="A33" s="8">
        <v>42201</v>
      </c>
      <c r="B33" s="7" t="s">
        <v>54</v>
      </c>
      <c r="C33" s="7" t="s">
        <v>39</v>
      </c>
      <c r="D33" s="7" t="s">
        <v>108</v>
      </c>
      <c r="E33" s="7" t="s">
        <v>33</v>
      </c>
      <c r="F33" s="46" t="s">
        <v>470</v>
      </c>
      <c r="G33" s="26">
        <v>324.8</v>
      </c>
      <c r="H33" s="6"/>
      <c r="I33" s="26"/>
      <c r="J33" s="6"/>
      <c r="K33" s="7" t="s">
        <v>236</v>
      </c>
      <c r="L33" s="54" t="s">
        <v>322</v>
      </c>
      <c r="M33" s="78"/>
    </row>
    <row r="34" spans="1:13" s="7" customFormat="1" ht="14">
      <c r="A34" s="8">
        <v>42195</v>
      </c>
      <c r="B34" s="7" t="s">
        <v>51</v>
      </c>
      <c r="C34" s="7" t="s">
        <v>39</v>
      </c>
      <c r="D34" s="7" t="s">
        <v>52</v>
      </c>
      <c r="E34" s="7" t="s">
        <v>53</v>
      </c>
      <c r="F34" s="9" t="s">
        <v>42</v>
      </c>
      <c r="G34" s="26">
        <v>53.05</v>
      </c>
      <c r="H34" s="6">
        <v>0</v>
      </c>
      <c r="I34" s="26">
        <v>0</v>
      </c>
      <c r="J34" s="6">
        <v>0</v>
      </c>
      <c r="K34" s="7" t="s">
        <v>236</v>
      </c>
      <c r="L34" s="54" t="s">
        <v>276</v>
      </c>
      <c r="M34" s="70"/>
    </row>
    <row r="35" spans="1:13" s="7" customFormat="1" ht="14">
      <c r="A35" s="8">
        <v>42226</v>
      </c>
      <c r="B35" s="7" t="s">
        <v>51</v>
      </c>
      <c r="C35" s="7" t="s">
        <v>39</v>
      </c>
      <c r="D35" s="7" t="s">
        <v>52</v>
      </c>
      <c r="E35" s="7" t="s">
        <v>53</v>
      </c>
      <c r="F35" s="9" t="s">
        <v>42</v>
      </c>
      <c r="G35" s="26">
        <v>53.05</v>
      </c>
      <c r="H35" s="6">
        <v>0</v>
      </c>
      <c r="I35" s="26">
        <v>0</v>
      </c>
      <c r="J35" s="6">
        <v>0</v>
      </c>
      <c r="K35" s="7" t="s">
        <v>236</v>
      </c>
      <c r="M35" s="31">
        <f>SUM(M1+M2+M17+M18+M24+M25+M26+M27+M28+M29+M30)</f>
        <v>60169.339999999989</v>
      </c>
    </row>
    <row r="36" spans="1:13" s="7" customFormat="1" ht="14">
      <c r="A36" s="8">
        <v>42257</v>
      </c>
      <c r="B36" s="7" t="s">
        <v>51</v>
      </c>
      <c r="C36" s="7" t="s">
        <v>39</v>
      </c>
      <c r="D36" s="7" t="s">
        <v>52</v>
      </c>
      <c r="E36" s="7" t="s">
        <v>53</v>
      </c>
      <c r="F36" s="9" t="s">
        <v>42</v>
      </c>
      <c r="G36" s="26">
        <v>55.04</v>
      </c>
      <c r="H36" s="6">
        <v>0</v>
      </c>
      <c r="I36" s="26">
        <v>0</v>
      </c>
      <c r="J36" s="6">
        <v>0</v>
      </c>
      <c r="K36" s="7" t="s">
        <v>236</v>
      </c>
    </row>
    <row r="37" spans="1:13" s="7" customFormat="1" ht="14">
      <c r="A37" s="8">
        <v>42216</v>
      </c>
      <c r="B37" s="7" t="s">
        <v>16</v>
      </c>
      <c r="C37" s="7" t="s">
        <v>39</v>
      </c>
      <c r="D37" s="7" t="s">
        <v>87</v>
      </c>
      <c r="E37" s="7" t="s">
        <v>88</v>
      </c>
      <c r="F37" s="9" t="s">
        <v>42</v>
      </c>
      <c r="G37" s="26">
        <v>0</v>
      </c>
      <c r="H37" s="6">
        <v>313.47000000000003</v>
      </c>
      <c r="I37" s="26">
        <v>0</v>
      </c>
      <c r="J37" s="6">
        <v>0</v>
      </c>
      <c r="K37" s="7" t="s">
        <v>236</v>
      </c>
    </row>
    <row r="38" spans="1:13" s="7" customFormat="1" ht="14">
      <c r="A38" s="8">
        <v>42247</v>
      </c>
      <c r="B38" s="7" t="s">
        <v>16</v>
      </c>
      <c r="C38" s="7" t="s">
        <v>39</v>
      </c>
      <c r="D38" s="7" t="s">
        <v>87</v>
      </c>
      <c r="E38" s="7" t="s">
        <v>88</v>
      </c>
      <c r="F38" s="9" t="s">
        <v>42</v>
      </c>
      <c r="G38" s="26">
        <v>0</v>
      </c>
      <c r="H38" s="6">
        <v>285.31</v>
      </c>
      <c r="I38" s="26">
        <v>0</v>
      </c>
      <c r="J38" s="6">
        <v>0</v>
      </c>
      <c r="K38" s="7" t="s">
        <v>236</v>
      </c>
    </row>
    <row r="39" spans="1:13" s="7" customFormat="1" ht="14">
      <c r="A39" s="8">
        <v>42277</v>
      </c>
      <c r="B39" s="7" t="s">
        <v>16</v>
      </c>
      <c r="C39" s="7" t="s">
        <v>39</v>
      </c>
      <c r="D39" s="7" t="s">
        <v>87</v>
      </c>
      <c r="E39" s="7" t="s">
        <v>88</v>
      </c>
      <c r="F39" s="9" t="s">
        <v>42</v>
      </c>
      <c r="G39" s="26">
        <v>0</v>
      </c>
      <c r="H39" s="6">
        <v>267.85000000000002</v>
      </c>
      <c r="I39" s="26">
        <v>0</v>
      </c>
      <c r="J39" s="6">
        <v>0</v>
      </c>
      <c r="K39" s="7" t="s">
        <v>236</v>
      </c>
    </row>
    <row r="40" spans="1:13" s="7" customFormat="1" ht="14">
      <c r="A40" s="8">
        <v>42201</v>
      </c>
      <c r="B40" s="7" t="s">
        <v>54</v>
      </c>
      <c r="C40" s="7" t="s">
        <v>39</v>
      </c>
      <c r="D40" s="7" t="s">
        <v>55</v>
      </c>
      <c r="E40" s="7" t="s">
        <v>56</v>
      </c>
      <c r="F40" s="46" t="s">
        <v>470</v>
      </c>
      <c r="G40" s="26">
        <v>5320.88</v>
      </c>
      <c r="H40" s="6">
        <v>0</v>
      </c>
      <c r="I40" s="26">
        <v>0</v>
      </c>
      <c r="J40" s="6">
        <v>0</v>
      </c>
      <c r="K40" s="7" t="s">
        <v>236</v>
      </c>
    </row>
    <row r="41" spans="1:13" s="7" customFormat="1" ht="14">
      <c r="A41" s="8">
        <v>42205</v>
      </c>
      <c r="B41" s="7" t="s">
        <v>57</v>
      </c>
      <c r="C41" s="7" t="s">
        <v>39</v>
      </c>
      <c r="D41" s="7" t="s">
        <v>55</v>
      </c>
      <c r="E41" s="7" t="s">
        <v>56</v>
      </c>
      <c r="F41" s="46" t="s">
        <v>471</v>
      </c>
      <c r="G41" s="26">
        <v>57.49</v>
      </c>
      <c r="H41" s="6">
        <v>0</v>
      </c>
      <c r="I41" s="26">
        <v>0</v>
      </c>
      <c r="J41" s="6">
        <v>0</v>
      </c>
      <c r="K41" s="7" t="s">
        <v>236</v>
      </c>
    </row>
    <row r="42" spans="1:13" s="7" customFormat="1" ht="14">
      <c r="A42" s="8">
        <v>42215</v>
      </c>
      <c r="B42" s="7" t="s">
        <v>54</v>
      </c>
      <c r="C42" s="7" t="s">
        <v>39</v>
      </c>
      <c r="D42" s="7" t="s">
        <v>55</v>
      </c>
      <c r="E42" s="7" t="s">
        <v>56</v>
      </c>
      <c r="F42" s="46" t="s">
        <v>472</v>
      </c>
      <c r="G42" s="26">
        <v>5464.94</v>
      </c>
      <c r="H42" s="6">
        <v>0</v>
      </c>
      <c r="I42" s="26">
        <v>0</v>
      </c>
      <c r="J42" s="6">
        <v>0</v>
      </c>
      <c r="K42" s="7" t="s">
        <v>236</v>
      </c>
    </row>
    <row r="43" spans="1:13" s="7" customFormat="1" ht="14">
      <c r="A43" s="8">
        <v>42219</v>
      </c>
      <c r="B43" s="7" t="s">
        <v>57</v>
      </c>
      <c r="C43" s="7" t="s">
        <v>39</v>
      </c>
      <c r="D43" s="45" t="s">
        <v>55</v>
      </c>
      <c r="E43" s="45" t="s">
        <v>56</v>
      </c>
      <c r="F43" s="46" t="s">
        <v>473</v>
      </c>
      <c r="G43" s="26">
        <v>57.49</v>
      </c>
      <c r="H43" s="6">
        <v>0</v>
      </c>
      <c r="I43" s="26">
        <v>0</v>
      </c>
      <c r="J43" s="6">
        <v>0</v>
      </c>
      <c r="K43" s="7" t="s">
        <v>236</v>
      </c>
    </row>
    <row r="44" spans="1:13" s="7" customFormat="1" ht="14">
      <c r="A44" s="8">
        <v>42228</v>
      </c>
      <c r="B44" s="7" t="s">
        <v>54</v>
      </c>
      <c r="C44" s="7" t="s">
        <v>39</v>
      </c>
      <c r="D44" s="45" t="s">
        <v>55</v>
      </c>
      <c r="E44" s="45" t="s">
        <v>56</v>
      </c>
      <c r="F44" s="49"/>
      <c r="G44" s="26">
        <v>4642.46</v>
      </c>
      <c r="H44" s="6"/>
      <c r="I44" s="26">
        <v>0</v>
      </c>
      <c r="J44" s="6">
        <v>0</v>
      </c>
      <c r="K44" s="7" t="s">
        <v>236</v>
      </c>
    </row>
    <row r="45" spans="1:13" s="7" customFormat="1" ht="14">
      <c r="A45" s="8">
        <v>42242</v>
      </c>
      <c r="B45" s="7" t="s">
        <v>54</v>
      </c>
      <c r="C45" s="7" t="s">
        <v>39</v>
      </c>
      <c r="D45" s="7" t="s">
        <v>55</v>
      </c>
      <c r="E45" s="7" t="s">
        <v>56</v>
      </c>
      <c r="F45" s="49"/>
      <c r="G45" s="26">
        <v>4851.3900000000003</v>
      </c>
      <c r="H45" s="6">
        <v>0</v>
      </c>
      <c r="I45" s="26">
        <v>0</v>
      </c>
      <c r="J45" s="6">
        <v>0</v>
      </c>
      <c r="K45" s="7" t="s">
        <v>236</v>
      </c>
    </row>
    <row r="46" spans="1:13" s="7" customFormat="1" ht="14">
      <c r="A46" s="8">
        <v>42256</v>
      </c>
      <c r="B46" s="7" t="s">
        <v>519</v>
      </c>
      <c r="C46" s="7" t="s">
        <v>39</v>
      </c>
      <c r="D46" s="45" t="s">
        <v>212</v>
      </c>
      <c r="E46" s="45" t="s">
        <v>56</v>
      </c>
      <c r="F46" s="46" t="s">
        <v>528</v>
      </c>
      <c r="G46" s="26">
        <v>115.5</v>
      </c>
      <c r="H46" s="6">
        <v>0</v>
      </c>
      <c r="I46" s="26">
        <v>0</v>
      </c>
      <c r="J46" s="6">
        <v>0</v>
      </c>
      <c r="K46" s="7" t="s">
        <v>236</v>
      </c>
    </row>
    <row r="47" spans="1:13" s="7" customFormat="1" ht="14">
      <c r="A47" s="8">
        <v>42256</v>
      </c>
      <c r="B47" s="7" t="s">
        <v>54</v>
      </c>
      <c r="C47" s="7" t="s">
        <v>39</v>
      </c>
      <c r="D47" s="7" t="s">
        <v>55</v>
      </c>
      <c r="E47" s="7" t="s">
        <v>56</v>
      </c>
      <c r="F47" s="49"/>
      <c r="G47" s="26">
        <v>4688.88</v>
      </c>
      <c r="H47" s="6">
        <v>0</v>
      </c>
      <c r="I47" s="26">
        <v>0</v>
      </c>
      <c r="J47" s="6">
        <v>0</v>
      </c>
      <c r="K47" s="7" t="s">
        <v>236</v>
      </c>
    </row>
    <row r="48" spans="1:13" s="7" customFormat="1" ht="14">
      <c r="A48" s="8">
        <v>42270</v>
      </c>
      <c r="B48" s="7" t="s">
        <v>54</v>
      </c>
      <c r="C48" s="7" t="s">
        <v>39</v>
      </c>
      <c r="D48" s="7" t="s">
        <v>55</v>
      </c>
      <c r="E48" s="7" t="s">
        <v>56</v>
      </c>
      <c r="F48" s="49"/>
      <c r="G48" s="26">
        <v>5129.96</v>
      </c>
      <c r="H48" s="6">
        <v>0</v>
      </c>
      <c r="I48" s="26">
        <v>0</v>
      </c>
      <c r="J48" s="6">
        <v>0</v>
      </c>
      <c r="K48" s="7" t="s">
        <v>236</v>
      </c>
    </row>
    <row r="49" spans="1:11" s="7" customFormat="1" ht="14">
      <c r="A49" s="8">
        <v>42187</v>
      </c>
      <c r="B49" s="7" t="s">
        <v>46</v>
      </c>
      <c r="C49" s="7" t="s">
        <v>47</v>
      </c>
      <c r="D49" s="7" t="s">
        <v>48</v>
      </c>
      <c r="E49" s="7" t="s">
        <v>74</v>
      </c>
      <c r="F49" s="9" t="s">
        <v>42</v>
      </c>
      <c r="G49" s="26">
        <v>0</v>
      </c>
      <c r="H49" s="6">
        <v>0</v>
      </c>
      <c r="I49" s="26">
        <v>65</v>
      </c>
      <c r="J49" s="6">
        <v>0</v>
      </c>
      <c r="K49" s="7" t="s">
        <v>236</v>
      </c>
    </row>
    <row r="50" spans="1:11" s="7" customFormat="1" ht="14">
      <c r="A50" s="8">
        <v>42191</v>
      </c>
      <c r="B50" s="7" t="s">
        <v>49</v>
      </c>
      <c r="C50" s="7" t="s">
        <v>47</v>
      </c>
      <c r="D50" s="45" t="s">
        <v>50</v>
      </c>
      <c r="E50" s="45" t="s">
        <v>74</v>
      </c>
      <c r="F50" s="46" t="s">
        <v>42</v>
      </c>
      <c r="G50" s="26">
        <v>0</v>
      </c>
      <c r="H50" s="6">
        <v>0</v>
      </c>
      <c r="I50" s="26">
        <v>35.06</v>
      </c>
      <c r="J50" s="6">
        <v>0</v>
      </c>
      <c r="K50" s="7" t="s">
        <v>236</v>
      </c>
    </row>
    <row r="51" spans="1:11" s="7" customFormat="1" ht="14">
      <c r="A51" s="8">
        <v>42212</v>
      </c>
      <c r="B51" s="7" t="s">
        <v>285</v>
      </c>
      <c r="C51" s="7" t="s">
        <v>47</v>
      </c>
      <c r="D51" s="45" t="s">
        <v>95</v>
      </c>
      <c r="E51" s="45" t="s">
        <v>74</v>
      </c>
      <c r="F51" s="46" t="s">
        <v>42</v>
      </c>
      <c r="G51" s="26">
        <v>0</v>
      </c>
      <c r="H51" s="6">
        <v>0</v>
      </c>
      <c r="I51" s="26">
        <v>98.19</v>
      </c>
      <c r="J51" s="6">
        <v>0</v>
      </c>
      <c r="K51" s="7" t="s">
        <v>236</v>
      </c>
    </row>
    <row r="52" spans="1:11" s="7" customFormat="1" ht="14">
      <c r="A52" s="8">
        <v>42212</v>
      </c>
      <c r="B52" s="7" t="s">
        <v>94</v>
      </c>
      <c r="C52" s="7" t="s">
        <v>47</v>
      </c>
      <c r="D52" s="45" t="s">
        <v>95</v>
      </c>
      <c r="E52" s="45" t="s">
        <v>74</v>
      </c>
      <c r="F52" s="46" t="s">
        <v>42</v>
      </c>
      <c r="G52" s="26">
        <v>0</v>
      </c>
      <c r="H52" s="6">
        <v>0</v>
      </c>
      <c r="I52" s="26">
        <v>52.98</v>
      </c>
      <c r="J52" s="6">
        <v>0</v>
      </c>
      <c r="K52" s="7" t="s">
        <v>236</v>
      </c>
    </row>
    <row r="53" spans="1:11" s="7" customFormat="1" ht="14">
      <c r="A53" s="8">
        <v>42212</v>
      </c>
      <c r="B53" s="7" t="s">
        <v>94</v>
      </c>
      <c r="C53" s="7" t="s">
        <v>47</v>
      </c>
      <c r="D53" s="45" t="s">
        <v>95</v>
      </c>
      <c r="E53" s="45" t="s">
        <v>74</v>
      </c>
      <c r="F53" s="46" t="s">
        <v>42</v>
      </c>
      <c r="G53" s="26">
        <v>0</v>
      </c>
      <c r="H53" s="6">
        <v>0</v>
      </c>
      <c r="I53" s="26">
        <v>64.39</v>
      </c>
      <c r="J53" s="6">
        <v>0</v>
      </c>
      <c r="K53" s="7" t="s">
        <v>236</v>
      </c>
    </row>
    <row r="54" spans="1:11" s="7" customFormat="1" ht="14">
      <c r="A54" s="8">
        <v>42219</v>
      </c>
      <c r="B54" s="7" t="s">
        <v>46</v>
      </c>
      <c r="C54" s="7" t="s">
        <v>47</v>
      </c>
      <c r="D54" s="7" t="s">
        <v>48</v>
      </c>
      <c r="E54" s="7" t="s">
        <v>74</v>
      </c>
      <c r="F54" s="9" t="s">
        <v>42</v>
      </c>
      <c r="G54" s="26">
        <v>0</v>
      </c>
      <c r="H54" s="6">
        <v>0</v>
      </c>
      <c r="I54" s="26">
        <v>65</v>
      </c>
      <c r="J54" s="6">
        <v>0</v>
      </c>
      <c r="K54" s="7" t="s">
        <v>236</v>
      </c>
    </row>
    <row r="55" spans="1:11" s="7" customFormat="1" ht="14">
      <c r="A55" s="8">
        <v>42222</v>
      </c>
      <c r="B55" s="7" t="s">
        <v>49</v>
      </c>
      <c r="C55" s="7" t="s">
        <v>47</v>
      </c>
      <c r="D55" s="45" t="s">
        <v>50</v>
      </c>
      <c r="E55" s="45" t="s">
        <v>74</v>
      </c>
      <c r="F55" s="46" t="s">
        <v>42</v>
      </c>
      <c r="G55" s="26">
        <v>0</v>
      </c>
      <c r="H55" s="6">
        <v>0</v>
      </c>
      <c r="I55" s="26">
        <v>36.53</v>
      </c>
      <c r="J55" s="6">
        <v>0</v>
      </c>
      <c r="K55" s="7" t="s">
        <v>236</v>
      </c>
    </row>
    <row r="56" spans="1:11" s="7" customFormat="1" ht="14">
      <c r="A56" s="8">
        <v>42241</v>
      </c>
      <c r="B56" s="7" t="s">
        <v>285</v>
      </c>
      <c r="C56" s="7" t="s">
        <v>47</v>
      </c>
      <c r="D56" s="45" t="s">
        <v>95</v>
      </c>
      <c r="E56" s="45" t="s">
        <v>74</v>
      </c>
      <c r="F56" s="46" t="s">
        <v>42</v>
      </c>
      <c r="G56" s="26">
        <v>0</v>
      </c>
      <c r="H56" s="6">
        <v>0</v>
      </c>
      <c r="I56" s="26">
        <v>98.19</v>
      </c>
      <c r="J56" s="6">
        <v>0</v>
      </c>
      <c r="K56" s="7" t="s">
        <v>236</v>
      </c>
    </row>
    <row r="57" spans="1:11" s="7" customFormat="1" ht="14">
      <c r="A57" s="8">
        <v>42242</v>
      </c>
      <c r="B57" s="7" t="s">
        <v>94</v>
      </c>
      <c r="C57" s="7" t="s">
        <v>47</v>
      </c>
      <c r="D57" s="45" t="s">
        <v>95</v>
      </c>
      <c r="E57" s="45" t="s">
        <v>74</v>
      </c>
      <c r="F57" s="46" t="s">
        <v>42</v>
      </c>
      <c r="G57" s="26">
        <v>0</v>
      </c>
      <c r="H57" s="6">
        <v>0</v>
      </c>
      <c r="I57" s="26">
        <v>68.95</v>
      </c>
      <c r="J57" s="6">
        <v>0</v>
      </c>
      <c r="K57" s="7" t="s">
        <v>236</v>
      </c>
    </row>
    <row r="58" spans="1:11" s="7" customFormat="1" ht="14">
      <c r="A58" s="8">
        <v>42242</v>
      </c>
      <c r="B58" s="7" t="s">
        <v>94</v>
      </c>
      <c r="C58" s="7" t="s">
        <v>47</v>
      </c>
      <c r="D58" s="45" t="s">
        <v>95</v>
      </c>
      <c r="E58" s="45" t="s">
        <v>74</v>
      </c>
      <c r="F58" s="46" t="s">
        <v>42</v>
      </c>
      <c r="G58" s="26">
        <v>0</v>
      </c>
      <c r="H58" s="6">
        <v>0</v>
      </c>
      <c r="I58" s="26">
        <v>64.39</v>
      </c>
      <c r="J58" s="6">
        <v>0</v>
      </c>
      <c r="K58" s="7" t="s">
        <v>236</v>
      </c>
    </row>
    <row r="59" spans="1:11" s="7" customFormat="1" ht="14">
      <c r="A59" s="8">
        <v>42249</v>
      </c>
      <c r="B59" s="7" t="s">
        <v>46</v>
      </c>
      <c r="C59" s="7" t="s">
        <v>47</v>
      </c>
      <c r="D59" s="7" t="s">
        <v>48</v>
      </c>
      <c r="E59" s="7" t="s">
        <v>74</v>
      </c>
      <c r="F59" s="9" t="s">
        <v>42</v>
      </c>
      <c r="G59" s="26">
        <v>0</v>
      </c>
      <c r="H59" s="6">
        <v>0</v>
      </c>
      <c r="I59" s="26">
        <v>65</v>
      </c>
      <c r="J59" s="6">
        <v>0</v>
      </c>
      <c r="K59" s="7" t="s">
        <v>236</v>
      </c>
    </row>
    <row r="60" spans="1:11" s="7" customFormat="1" ht="14">
      <c r="A60" s="8">
        <v>42253</v>
      </c>
      <c r="B60" s="7" t="s">
        <v>49</v>
      </c>
      <c r="C60" s="7" t="s">
        <v>47</v>
      </c>
      <c r="D60" s="45" t="s">
        <v>50</v>
      </c>
      <c r="E60" s="45" t="s">
        <v>74</v>
      </c>
      <c r="F60" s="46" t="s">
        <v>42</v>
      </c>
      <c r="G60" s="26">
        <v>0</v>
      </c>
      <c r="H60" s="6">
        <v>0</v>
      </c>
      <c r="I60" s="26">
        <v>36.79</v>
      </c>
      <c r="J60" s="6">
        <v>0</v>
      </c>
      <c r="K60" s="7" t="s">
        <v>236</v>
      </c>
    </row>
    <row r="61" spans="1:11" s="7" customFormat="1" ht="14">
      <c r="A61" s="8">
        <v>42272</v>
      </c>
      <c r="B61" s="7" t="s">
        <v>285</v>
      </c>
      <c r="C61" s="7" t="s">
        <v>47</v>
      </c>
      <c r="D61" s="45" t="s">
        <v>95</v>
      </c>
      <c r="E61" s="45" t="s">
        <v>74</v>
      </c>
      <c r="F61" s="46" t="s">
        <v>42</v>
      </c>
      <c r="G61" s="26">
        <v>0</v>
      </c>
      <c r="H61" s="6">
        <v>0</v>
      </c>
      <c r="I61" s="26">
        <v>98.19</v>
      </c>
      <c r="J61" s="6">
        <v>0</v>
      </c>
      <c r="K61" s="7" t="s">
        <v>236</v>
      </c>
    </row>
    <row r="62" spans="1:11" s="7" customFormat="1" ht="14">
      <c r="A62" s="8">
        <v>42275</v>
      </c>
      <c r="B62" s="7" t="s">
        <v>94</v>
      </c>
      <c r="C62" s="7" t="s">
        <v>47</v>
      </c>
      <c r="D62" s="45" t="s">
        <v>95</v>
      </c>
      <c r="E62" s="45" t="s">
        <v>74</v>
      </c>
      <c r="F62" s="46" t="s">
        <v>42</v>
      </c>
      <c r="G62" s="26">
        <v>0</v>
      </c>
      <c r="H62" s="6">
        <v>0</v>
      </c>
      <c r="I62" s="26">
        <v>52.98</v>
      </c>
      <c r="J62" s="6">
        <v>0</v>
      </c>
      <c r="K62" s="7" t="s">
        <v>236</v>
      </c>
    </row>
    <row r="63" spans="1:11" s="7" customFormat="1" ht="14">
      <c r="A63" s="8">
        <v>42275</v>
      </c>
      <c r="B63" s="7" t="s">
        <v>94</v>
      </c>
      <c r="C63" s="7" t="s">
        <v>47</v>
      </c>
      <c r="D63" s="45" t="s">
        <v>95</v>
      </c>
      <c r="E63" s="45" t="s">
        <v>74</v>
      </c>
      <c r="F63" s="46" t="s">
        <v>42</v>
      </c>
      <c r="G63" s="26">
        <v>0</v>
      </c>
      <c r="H63" s="6">
        <v>0</v>
      </c>
      <c r="I63" s="26">
        <v>64.39</v>
      </c>
      <c r="J63" s="6">
        <v>0</v>
      </c>
      <c r="K63" s="7" t="s">
        <v>236</v>
      </c>
    </row>
    <row r="64" spans="1:11" s="7" customFormat="1" ht="14">
      <c r="A64" s="8">
        <v>42225</v>
      </c>
      <c r="B64" s="7" t="s">
        <v>450</v>
      </c>
      <c r="C64" s="7" t="s">
        <v>47</v>
      </c>
      <c r="D64" s="45" t="s">
        <v>482</v>
      </c>
      <c r="E64" s="45" t="s">
        <v>103</v>
      </c>
      <c r="F64" s="46" t="s">
        <v>459</v>
      </c>
      <c r="G64" s="26">
        <v>0</v>
      </c>
      <c r="H64" s="6">
        <v>0</v>
      </c>
      <c r="I64" s="26">
        <v>671.45</v>
      </c>
      <c r="J64" s="6">
        <v>0</v>
      </c>
      <c r="K64" s="7" t="s">
        <v>236</v>
      </c>
    </row>
    <row r="65" spans="1:12" s="7" customFormat="1" ht="14">
      <c r="A65" s="8">
        <v>42225</v>
      </c>
      <c r="B65" s="7" t="s">
        <v>451</v>
      </c>
      <c r="C65" s="7" t="s">
        <v>47</v>
      </c>
      <c r="D65" s="45" t="s">
        <v>481</v>
      </c>
      <c r="E65" s="45" t="s">
        <v>103</v>
      </c>
      <c r="F65" s="46" t="s">
        <v>493</v>
      </c>
      <c r="G65" s="26">
        <v>0</v>
      </c>
      <c r="H65" s="6">
        <v>0</v>
      </c>
      <c r="I65" s="26">
        <v>50</v>
      </c>
      <c r="J65" s="6">
        <v>0</v>
      </c>
      <c r="K65" s="7" t="s">
        <v>236</v>
      </c>
    </row>
    <row r="66" spans="1:12" s="7" customFormat="1" ht="14">
      <c r="A66" s="8">
        <v>42226</v>
      </c>
      <c r="B66" s="7" t="s">
        <v>484</v>
      </c>
      <c r="C66" s="7" t="s">
        <v>47</v>
      </c>
      <c r="D66" s="45" t="s">
        <v>481</v>
      </c>
      <c r="E66" s="45" t="s">
        <v>103</v>
      </c>
      <c r="F66" s="46" t="s">
        <v>494</v>
      </c>
      <c r="G66" s="26">
        <v>0</v>
      </c>
      <c r="H66" s="6">
        <v>0</v>
      </c>
      <c r="I66" s="26">
        <v>50</v>
      </c>
      <c r="J66" s="6">
        <v>0</v>
      </c>
      <c r="K66" s="7" t="s">
        <v>236</v>
      </c>
    </row>
    <row r="67" spans="1:12" s="7" customFormat="1" ht="14">
      <c r="A67" s="8">
        <v>42271</v>
      </c>
      <c r="B67" s="7" t="s">
        <v>544</v>
      </c>
      <c r="C67" s="7" t="s">
        <v>47</v>
      </c>
      <c r="D67" s="45" t="s">
        <v>555</v>
      </c>
      <c r="E67" s="45" t="s">
        <v>103</v>
      </c>
      <c r="F67" s="46" t="s">
        <v>556</v>
      </c>
      <c r="G67" s="26">
        <v>0</v>
      </c>
      <c r="H67" s="6">
        <v>0</v>
      </c>
      <c r="I67" s="26">
        <v>47.83</v>
      </c>
      <c r="J67" s="6">
        <v>0</v>
      </c>
      <c r="K67" s="7" t="s">
        <v>236</v>
      </c>
    </row>
    <row r="68" spans="1:12" s="7" customFormat="1" ht="14">
      <c r="A68" s="8">
        <v>42215</v>
      </c>
      <c r="B68" s="7" t="s">
        <v>38</v>
      </c>
      <c r="C68" s="7" t="s">
        <v>39</v>
      </c>
      <c r="D68" s="7" t="s">
        <v>40</v>
      </c>
      <c r="E68" s="7" t="s">
        <v>41</v>
      </c>
      <c r="F68" s="9" t="s">
        <v>42</v>
      </c>
      <c r="G68" s="26">
        <v>0</v>
      </c>
      <c r="H68" s="6">
        <v>5578.38</v>
      </c>
      <c r="I68" s="26">
        <v>0</v>
      </c>
      <c r="J68" s="6">
        <v>0</v>
      </c>
      <c r="K68" s="7" t="s">
        <v>236</v>
      </c>
    </row>
    <row r="69" spans="1:12" s="7" customFormat="1" ht="14">
      <c r="A69" s="8">
        <v>42242</v>
      </c>
      <c r="B69" s="7" t="s">
        <v>38</v>
      </c>
      <c r="C69" s="7" t="s">
        <v>39</v>
      </c>
      <c r="D69" s="7" t="s">
        <v>40</v>
      </c>
      <c r="E69" s="7" t="s">
        <v>41</v>
      </c>
      <c r="F69" s="46" t="s">
        <v>42</v>
      </c>
      <c r="G69" s="26">
        <v>0</v>
      </c>
      <c r="H69" s="6">
        <v>5547.22</v>
      </c>
      <c r="I69" s="26">
        <v>0</v>
      </c>
      <c r="J69" s="6">
        <v>0</v>
      </c>
      <c r="K69" s="7" t="s">
        <v>236</v>
      </c>
    </row>
    <row r="70" spans="1:12" s="7" customFormat="1" ht="14">
      <c r="A70" s="81">
        <v>42272</v>
      </c>
      <c r="B70" s="82" t="s">
        <v>38</v>
      </c>
      <c r="C70" s="82" t="s">
        <v>39</v>
      </c>
      <c r="D70" s="82" t="s">
        <v>40</v>
      </c>
      <c r="E70" s="82" t="s">
        <v>41</v>
      </c>
      <c r="F70" s="83" t="s">
        <v>42</v>
      </c>
      <c r="G70" s="84">
        <v>0</v>
      </c>
      <c r="H70" s="85">
        <v>7063.24</v>
      </c>
      <c r="I70" s="84">
        <v>0</v>
      </c>
      <c r="J70" s="85">
        <v>0</v>
      </c>
      <c r="K70" s="7" t="s">
        <v>236</v>
      </c>
      <c r="L70" s="7" t="s">
        <v>575</v>
      </c>
    </row>
    <row r="71" spans="1:12" s="7" customFormat="1" ht="14">
      <c r="A71" s="8">
        <v>42198</v>
      </c>
      <c r="B71" s="7" t="s">
        <v>405</v>
      </c>
      <c r="C71" s="7" t="s">
        <v>39</v>
      </c>
      <c r="D71" s="45" t="s">
        <v>228</v>
      </c>
      <c r="E71" s="45" t="s">
        <v>229</v>
      </c>
      <c r="F71" s="46" t="s">
        <v>416</v>
      </c>
      <c r="G71" s="26">
        <v>710</v>
      </c>
      <c r="H71" s="6">
        <v>0</v>
      </c>
      <c r="I71" s="26">
        <v>0</v>
      </c>
      <c r="J71" s="6">
        <v>0</v>
      </c>
      <c r="K71" s="7" t="s">
        <v>236</v>
      </c>
    </row>
    <row r="72" spans="1:12" s="7" customFormat="1" ht="14">
      <c r="A72" s="8">
        <v>42214</v>
      </c>
      <c r="B72" s="7" t="s">
        <v>442</v>
      </c>
      <c r="C72" s="7" t="s">
        <v>39</v>
      </c>
      <c r="D72" s="45" t="s">
        <v>228</v>
      </c>
      <c r="E72" s="45" t="s">
        <v>229</v>
      </c>
      <c r="F72" s="46" t="s">
        <v>498</v>
      </c>
      <c r="G72" s="26">
        <v>360</v>
      </c>
      <c r="H72" s="6">
        <v>0</v>
      </c>
      <c r="I72" s="26">
        <v>0</v>
      </c>
      <c r="J72" s="6">
        <v>0</v>
      </c>
      <c r="K72" s="7" t="s">
        <v>236</v>
      </c>
    </row>
    <row r="73" spans="1:12" s="7" customFormat="1" ht="14">
      <c r="A73" s="8">
        <v>42228</v>
      </c>
      <c r="B73" s="7" t="s">
        <v>474</v>
      </c>
      <c r="C73" s="7" t="s">
        <v>39</v>
      </c>
      <c r="D73" s="45" t="s">
        <v>228</v>
      </c>
      <c r="E73" s="45" t="s">
        <v>229</v>
      </c>
      <c r="F73" s="46" t="s">
        <v>514</v>
      </c>
      <c r="G73" s="26">
        <v>130</v>
      </c>
      <c r="H73" s="6">
        <v>0</v>
      </c>
      <c r="I73" s="26">
        <v>0</v>
      </c>
      <c r="J73" s="6">
        <v>0</v>
      </c>
      <c r="K73" s="7" t="s">
        <v>236</v>
      </c>
    </row>
    <row r="74" spans="1:12" s="7" customFormat="1" ht="14">
      <c r="A74" s="8">
        <v>42241</v>
      </c>
      <c r="B74" s="7" t="s">
        <v>508</v>
      </c>
      <c r="C74" s="7" t="s">
        <v>39</v>
      </c>
      <c r="D74" s="45" t="s">
        <v>228</v>
      </c>
      <c r="E74" s="45" t="s">
        <v>229</v>
      </c>
      <c r="F74" s="46" t="s">
        <v>516</v>
      </c>
      <c r="G74" s="26">
        <v>680</v>
      </c>
      <c r="H74" s="6">
        <v>0</v>
      </c>
      <c r="I74" s="26">
        <v>0</v>
      </c>
      <c r="J74" s="6">
        <v>0</v>
      </c>
      <c r="K74" s="7" t="s">
        <v>236</v>
      </c>
    </row>
    <row r="75" spans="1:12" s="7" customFormat="1" ht="14">
      <c r="A75" s="8">
        <v>42242</v>
      </c>
      <c r="B75" s="7" t="s">
        <v>509</v>
      </c>
      <c r="C75" s="7" t="s">
        <v>39</v>
      </c>
      <c r="D75" s="45" t="s">
        <v>228</v>
      </c>
      <c r="E75" s="45" t="s">
        <v>229</v>
      </c>
      <c r="F75" s="46" t="s">
        <v>517</v>
      </c>
      <c r="G75" s="26">
        <v>240</v>
      </c>
      <c r="H75" s="6">
        <v>0</v>
      </c>
      <c r="I75" s="26">
        <v>0</v>
      </c>
      <c r="J75" s="6">
        <v>0</v>
      </c>
      <c r="K75" s="7" t="s">
        <v>236</v>
      </c>
    </row>
    <row r="76" spans="1:12" s="7" customFormat="1" ht="14">
      <c r="A76" s="8">
        <v>42256</v>
      </c>
      <c r="B76" s="7" t="s">
        <v>520</v>
      </c>
      <c r="C76" s="7" t="s">
        <v>39</v>
      </c>
      <c r="D76" s="45" t="s">
        <v>228</v>
      </c>
      <c r="E76" s="45" t="s">
        <v>229</v>
      </c>
      <c r="F76" s="46" t="s">
        <v>529</v>
      </c>
      <c r="G76" s="26">
        <v>130</v>
      </c>
      <c r="H76" s="6">
        <v>0</v>
      </c>
      <c r="I76" s="26">
        <v>0</v>
      </c>
      <c r="J76" s="6">
        <v>0</v>
      </c>
      <c r="K76" s="7" t="s">
        <v>236</v>
      </c>
    </row>
    <row r="77" spans="1:12" s="7" customFormat="1" ht="14">
      <c r="A77" s="8">
        <v>42261</v>
      </c>
      <c r="B77" s="7" t="s">
        <v>523</v>
      </c>
      <c r="C77" s="7" t="s">
        <v>39</v>
      </c>
      <c r="D77" s="45" t="s">
        <v>228</v>
      </c>
      <c r="E77" s="45" t="s">
        <v>229</v>
      </c>
      <c r="F77" s="46" t="s">
        <v>534</v>
      </c>
      <c r="G77" s="26">
        <v>240</v>
      </c>
      <c r="H77" s="6">
        <v>0</v>
      </c>
      <c r="I77" s="26">
        <v>0</v>
      </c>
      <c r="J77" s="6">
        <v>0</v>
      </c>
      <c r="K77" s="7" t="s">
        <v>236</v>
      </c>
    </row>
    <row r="78" spans="1:12" s="7" customFormat="1" ht="14">
      <c r="A78" s="8">
        <v>42193</v>
      </c>
      <c r="B78" s="7" t="s">
        <v>404</v>
      </c>
      <c r="C78" s="7" t="s">
        <v>39</v>
      </c>
      <c r="D78" s="45" t="s">
        <v>407</v>
      </c>
      <c r="E78" s="45" t="s">
        <v>180</v>
      </c>
      <c r="F78" s="46" t="s">
        <v>408</v>
      </c>
      <c r="G78" s="26">
        <v>1500</v>
      </c>
      <c r="H78" s="6">
        <v>0</v>
      </c>
      <c r="I78" s="26">
        <v>0</v>
      </c>
      <c r="J78" s="6">
        <v>0</v>
      </c>
      <c r="K78" s="7" t="s">
        <v>236</v>
      </c>
      <c r="L78" s="7" t="s">
        <v>622</v>
      </c>
    </row>
    <row r="79" spans="1:12" s="7" customFormat="1" ht="14">
      <c r="A79" s="8">
        <v>42209</v>
      </c>
      <c r="B79" s="7" t="s">
        <v>441</v>
      </c>
      <c r="C79" s="7" t="s">
        <v>39</v>
      </c>
      <c r="D79" s="45" t="s">
        <v>495</v>
      </c>
      <c r="E79" s="45" t="s">
        <v>180</v>
      </c>
      <c r="F79" s="46" t="s">
        <v>496</v>
      </c>
      <c r="G79" s="26">
        <v>175</v>
      </c>
      <c r="H79" s="6">
        <v>0</v>
      </c>
      <c r="I79" s="26">
        <v>0</v>
      </c>
      <c r="J79" s="6">
        <v>0</v>
      </c>
      <c r="K79" s="7" t="s">
        <v>236</v>
      </c>
    </row>
    <row r="80" spans="1:12" s="7" customFormat="1" ht="14">
      <c r="A80" s="8">
        <v>42261</v>
      </c>
      <c r="B80" s="7" t="s">
        <v>524</v>
      </c>
      <c r="C80" s="7" t="s">
        <v>39</v>
      </c>
      <c r="D80" s="45" t="s">
        <v>547</v>
      </c>
      <c r="E80" s="45" t="s">
        <v>180</v>
      </c>
      <c r="F80" s="90" t="s">
        <v>546</v>
      </c>
      <c r="G80" s="26">
        <v>500</v>
      </c>
      <c r="H80" s="6">
        <v>0</v>
      </c>
      <c r="I80" s="26">
        <v>0</v>
      </c>
      <c r="J80" s="6">
        <v>0</v>
      </c>
      <c r="K80" s="7" t="s">
        <v>236</v>
      </c>
    </row>
    <row r="81" spans="1:12" s="7" customFormat="1" ht="14">
      <c r="A81" s="8">
        <v>42191</v>
      </c>
      <c r="B81" s="7" t="s">
        <v>402</v>
      </c>
      <c r="C81" s="7" t="s">
        <v>39</v>
      </c>
      <c r="D81" s="45" t="s">
        <v>197</v>
      </c>
      <c r="E81" s="45" t="s">
        <v>197</v>
      </c>
      <c r="F81" s="90" t="s">
        <v>421</v>
      </c>
      <c r="G81" s="26">
        <v>29.86</v>
      </c>
      <c r="H81" s="6">
        <v>0</v>
      </c>
      <c r="I81" s="26">
        <v>0</v>
      </c>
      <c r="J81" s="6">
        <v>0</v>
      </c>
      <c r="K81" s="7" t="s">
        <v>236</v>
      </c>
    </row>
    <row r="82" spans="1:12" s="7" customFormat="1" ht="14">
      <c r="A82" s="8">
        <v>42191</v>
      </c>
      <c r="B82" s="7" t="s">
        <v>403</v>
      </c>
      <c r="C82" s="7" t="s">
        <v>39</v>
      </c>
      <c r="D82" s="45" t="s">
        <v>197</v>
      </c>
      <c r="E82" s="45" t="s">
        <v>197</v>
      </c>
      <c r="F82" s="46" t="s">
        <v>409</v>
      </c>
      <c r="G82" s="26">
        <v>34.090000000000003</v>
      </c>
      <c r="H82" s="6">
        <v>0</v>
      </c>
      <c r="I82" s="26">
        <v>0</v>
      </c>
      <c r="J82" s="6">
        <v>0</v>
      </c>
      <c r="K82" s="7" t="s">
        <v>236</v>
      </c>
    </row>
    <row r="83" spans="1:12" s="7" customFormat="1" ht="14">
      <c r="A83" s="8">
        <v>42214</v>
      </c>
      <c r="B83" s="7" t="s">
        <v>443</v>
      </c>
      <c r="C83" s="7" t="s">
        <v>39</v>
      </c>
      <c r="D83" s="45" t="s">
        <v>197</v>
      </c>
      <c r="E83" s="45" t="s">
        <v>197</v>
      </c>
      <c r="F83" s="46" t="s">
        <v>454</v>
      </c>
      <c r="G83" s="26">
        <v>10.71</v>
      </c>
      <c r="H83" s="6">
        <v>0</v>
      </c>
      <c r="I83" s="26">
        <v>0</v>
      </c>
      <c r="J83" s="6">
        <v>0</v>
      </c>
      <c r="K83" s="7" t="s">
        <v>236</v>
      </c>
    </row>
    <row r="84" spans="1:12" s="7" customFormat="1" ht="14">
      <c r="A84" s="8">
        <v>42214</v>
      </c>
      <c r="B84" s="7" t="s">
        <v>444</v>
      </c>
      <c r="C84" s="7" t="s">
        <v>39</v>
      </c>
      <c r="D84" s="45" t="s">
        <v>197</v>
      </c>
      <c r="E84" s="45" t="s">
        <v>197</v>
      </c>
      <c r="F84" s="46" t="s">
        <v>458</v>
      </c>
      <c r="G84" s="26">
        <v>34.869999999999997</v>
      </c>
      <c r="H84" s="6">
        <v>0</v>
      </c>
      <c r="I84" s="26">
        <v>0</v>
      </c>
      <c r="J84" s="6">
        <v>0</v>
      </c>
      <c r="K84" s="7" t="s">
        <v>236</v>
      </c>
    </row>
    <row r="85" spans="1:12" s="82" customFormat="1" ht="14">
      <c r="A85" s="8">
        <v>42225</v>
      </c>
      <c r="B85" s="7" t="s">
        <v>483</v>
      </c>
      <c r="C85" s="7" t="s">
        <v>47</v>
      </c>
      <c r="D85" s="45" t="s">
        <v>513</v>
      </c>
      <c r="E85" s="45" t="s">
        <v>12</v>
      </c>
      <c r="F85" s="46" t="s">
        <v>512</v>
      </c>
      <c r="G85" s="26">
        <v>0</v>
      </c>
      <c r="H85" s="6">
        <v>0</v>
      </c>
      <c r="I85" s="26">
        <v>242.49</v>
      </c>
      <c r="J85" s="6">
        <v>0</v>
      </c>
      <c r="K85" s="45" t="s">
        <v>236</v>
      </c>
      <c r="L85" s="45"/>
    </row>
    <row r="86" spans="1:12" s="7" customFormat="1" ht="14">
      <c r="A86" s="8">
        <v>42219</v>
      </c>
      <c r="B86" s="7" t="s">
        <v>447</v>
      </c>
      <c r="C86" s="7" t="s">
        <v>39</v>
      </c>
      <c r="D86" s="45" t="s">
        <v>452</v>
      </c>
      <c r="E86" s="45" t="s">
        <v>127</v>
      </c>
      <c r="F86" s="46" t="s">
        <v>453</v>
      </c>
      <c r="G86" s="26">
        <v>178.21</v>
      </c>
      <c r="H86" s="6">
        <v>0</v>
      </c>
      <c r="I86" s="26">
        <v>0</v>
      </c>
      <c r="J86" s="6">
        <v>0</v>
      </c>
      <c r="K86" s="7" t="s">
        <v>236</v>
      </c>
    </row>
    <row r="87" spans="1:12" s="7" customFormat="1" ht="14">
      <c r="A87" s="8">
        <v>42261</v>
      </c>
      <c r="B87" s="7" t="s">
        <v>522</v>
      </c>
      <c r="C87" s="7" t="s">
        <v>39</v>
      </c>
      <c r="D87" s="45" t="s">
        <v>532</v>
      </c>
      <c r="E87" s="45" t="s">
        <v>127</v>
      </c>
      <c r="F87" s="46" t="s">
        <v>533</v>
      </c>
      <c r="G87" s="26">
        <v>1195.06</v>
      </c>
      <c r="H87" s="6">
        <v>0</v>
      </c>
      <c r="I87" s="26">
        <v>0</v>
      </c>
      <c r="J87" s="6">
        <v>0</v>
      </c>
      <c r="K87" s="7" t="s">
        <v>236</v>
      </c>
    </row>
    <row r="88" spans="1:12">
      <c r="F88" s="46" t="s">
        <v>24</v>
      </c>
      <c r="G88" s="29">
        <f>SUM(G1:G87)</f>
        <v>38916.639999999999</v>
      </c>
      <c r="H88" s="29">
        <f>SUM(H1:H87)-H90</f>
        <v>18167.77</v>
      </c>
      <c r="I88" s="29">
        <f>SUM(I1:I87)-I90</f>
        <v>3084.9299999999994</v>
      </c>
      <c r="J88" s="29">
        <f>SUM(J1:J87)</f>
        <v>0</v>
      </c>
      <c r="K88" s="29">
        <f>SUM(G88:I88)</f>
        <v>60169.340000000004</v>
      </c>
    </row>
    <row r="89" spans="1:12">
      <c r="H89" s="92" t="s">
        <v>576</v>
      </c>
      <c r="I89" s="92" t="s">
        <v>576</v>
      </c>
    </row>
    <row r="90" spans="1:12">
      <c r="H90" s="93">
        <v>887.7</v>
      </c>
      <c r="I90" s="94">
        <v>887.7</v>
      </c>
    </row>
    <row r="94" spans="1:12" s="82" customFormat="1" ht="14">
      <c r="A94" s="8">
        <v>42187</v>
      </c>
      <c r="B94" s="7" t="s">
        <v>401</v>
      </c>
      <c r="C94" s="7" t="s">
        <v>39</v>
      </c>
      <c r="D94" s="7" t="s">
        <v>44</v>
      </c>
      <c r="E94" s="7" t="s">
        <v>45</v>
      </c>
      <c r="F94" s="9" t="s">
        <v>42</v>
      </c>
      <c r="G94" s="26">
        <v>2177.67</v>
      </c>
      <c r="H94" s="6">
        <v>0</v>
      </c>
      <c r="I94" s="26">
        <v>0</v>
      </c>
      <c r="J94" s="6">
        <v>2177.67</v>
      </c>
      <c r="K94" s="45"/>
      <c r="L94" s="45"/>
    </row>
    <row r="95" spans="1:12" s="7" customFormat="1" ht="14">
      <c r="A95" s="8">
        <v>42199</v>
      </c>
      <c r="B95" s="7" t="s">
        <v>406</v>
      </c>
      <c r="C95" s="7" t="s">
        <v>39</v>
      </c>
      <c r="D95" s="7" t="s">
        <v>44</v>
      </c>
      <c r="E95" s="7" t="s">
        <v>45</v>
      </c>
      <c r="F95" s="9" t="s">
        <v>42</v>
      </c>
      <c r="G95" s="26">
        <v>100.06</v>
      </c>
      <c r="H95" s="6">
        <v>0</v>
      </c>
      <c r="I95" s="26">
        <v>0</v>
      </c>
      <c r="J95" s="6">
        <v>100.06</v>
      </c>
    </row>
    <row r="96" spans="1:12" s="7" customFormat="1" ht="14">
      <c r="A96" s="8">
        <v>42206</v>
      </c>
      <c r="B96" s="7" t="s">
        <v>438</v>
      </c>
      <c r="C96" s="7" t="s">
        <v>39</v>
      </c>
      <c r="D96" s="7" t="s">
        <v>44</v>
      </c>
      <c r="E96" s="7" t="s">
        <v>45</v>
      </c>
      <c r="F96" s="9" t="s">
        <v>42</v>
      </c>
      <c r="G96" s="26">
        <v>113.24</v>
      </c>
      <c r="H96" s="6">
        <v>0</v>
      </c>
      <c r="I96" s="26">
        <v>0</v>
      </c>
      <c r="J96" s="6">
        <v>113.24</v>
      </c>
    </row>
    <row r="97" spans="1:10" s="7" customFormat="1" ht="14">
      <c r="A97" s="8">
        <v>42227</v>
      </c>
      <c r="B97" s="7" t="s">
        <v>449</v>
      </c>
      <c r="C97" s="7" t="s">
        <v>39</v>
      </c>
      <c r="D97" s="7" t="s">
        <v>44</v>
      </c>
      <c r="E97" s="7" t="s">
        <v>45</v>
      </c>
      <c r="F97" s="9" t="s">
        <v>42</v>
      </c>
      <c r="G97" s="26">
        <v>1339.7</v>
      </c>
      <c r="H97" s="6">
        <v>0</v>
      </c>
      <c r="I97" s="26">
        <v>0</v>
      </c>
      <c r="J97" s="6">
        <v>1339.7</v>
      </c>
    </row>
    <row r="98" spans="1:10" s="7" customFormat="1" ht="14">
      <c r="A98" s="8">
        <v>42241</v>
      </c>
      <c r="B98" s="7" t="s">
        <v>480</v>
      </c>
      <c r="C98" s="7" t="s">
        <v>39</v>
      </c>
      <c r="D98" s="7" t="s">
        <v>44</v>
      </c>
      <c r="E98" s="7" t="s">
        <v>45</v>
      </c>
      <c r="F98" s="9" t="s">
        <v>42</v>
      </c>
      <c r="G98" s="26">
        <v>450.39</v>
      </c>
      <c r="H98" s="6">
        <v>0</v>
      </c>
      <c r="I98" s="26">
        <v>0</v>
      </c>
      <c r="J98" s="6">
        <v>450.39</v>
      </c>
    </row>
    <row r="99" spans="1:10" s="7" customFormat="1" ht="14">
      <c r="A99" s="8">
        <v>42255</v>
      </c>
      <c r="B99" s="7" t="s">
        <v>511</v>
      </c>
      <c r="C99" s="7" t="s">
        <v>39</v>
      </c>
      <c r="D99" s="7" t="s">
        <v>44</v>
      </c>
      <c r="E99" s="7" t="s">
        <v>45</v>
      </c>
      <c r="F99" s="9" t="s">
        <v>42</v>
      </c>
      <c r="G99" s="26">
        <v>395.01</v>
      </c>
      <c r="H99" s="6">
        <v>0</v>
      </c>
      <c r="I99" s="26">
        <v>0</v>
      </c>
      <c r="J99" s="6">
        <v>395.01</v>
      </c>
    </row>
    <row r="100" spans="1:10" s="7" customFormat="1" ht="14">
      <c r="A100" s="8">
        <v>42269</v>
      </c>
      <c r="B100" s="7" t="s">
        <v>525</v>
      </c>
      <c r="C100" s="7" t="s">
        <v>39</v>
      </c>
      <c r="D100" s="7" t="s">
        <v>44</v>
      </c>
      <c r="E100" s="7" t="s">
        <v>45</v>
      </c>
      <c r="F100" s="9" t="s">
        <v>42</v>
      </c>
      <c r="G100" s="26">
        <v>118.82</v>
      </c>
      <c r="H100" s="6">
        <v>0</v>
      </c>
      <c r="I100" s="26">
        <v>0</v>
      </c>
      <c r="J100" s="6">
        <v>118.82</v>
      </c>
    </row>
  </sheetData>
  <sortState ref="A1:J94">
    <sortCondition ref="E1:E94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topLeftCell="F72" workbookViewId="0">
      <selection activeCell="K94" sqref="K94"/>
    </sheetView>
  </sheetViews>
  <sheetFormatPr baseColWidth="10" defaultRowHeight="15" x14ac:dyDescent="0"/>
  <cols>
    <col min="1" max="1" width="10.5" style="52" bestFit="1" customWidth="1"/>
    <col min="2" max="2" width="35.6640625" bestFit="1" customWidth="1"/>
    <col min="3" max="3" width="5.83203125" bestFit="1" customWidth="1"/>
    <col min="4" max="4" width="46" bestFit="1" customWidth="1"/>
    <col min="5" max="5" width="44" bestFit="1" customWidth="1"/>
    <col min="6" max="6" width="12.1640625" bestFit="1" customWidth="1"/>
    <col min="7" max="7" width="10.5" style="97" bestFit="1" customWidth="1"/>
    <col min="8" max="8" width="10.5" style="98" bestFit="1" customWidth="1"/>
    <col min="9" max="9" width="9.5" style="99" bestFit="1" customWidth="1"/>
    <col min="10" max="10" width="9.5" style="98" bestFit="1" customWidth="1"/>
    <col min="12" max="12" width="30.6640625" bestFit="1" customWidth="1"/>
    <col min="13" max="13" width="10.83203125" customWidth="1"/>
  </cols>
  <sheetData>
    <row r="1" spans="1:14">
      <c r="A1" s="52">
        <v>42293</v>
      </c>
      <c r="B1" t="s">
        <v>568</v>
      </c>
      <c r="C1" t="s">
        <v>39</v>
      </c>
      <c r="D1" t="s">
        <v>275</v>
      </c>
      <c r="E1" t="s">
        <v>276</v>
      </c>
      <c r="F1" t="s">
        <v>603</v>
      </c>
      <c r="G1" s="97">
        <v>50.16</v>
      </c>
      <c r="H1" s="98">
        <v>0</v>
      </c>
      <c r="I1" s="99">
        <v>0</v>
      </c>
      <c r="J1" s="98">
        <v>0</v>
      </c>
      <c r="K1" t="s">
        <v>236</v>
      </c>
      <c r="L1" s="54" t="s">
        <v>235</v>
      </c>
      <c r="M1" s="70">
        <f>SUM(I76)</f>
        <v>514.21</v>
      </c>
      <c r="N1" t="s">
        <v>236</v>
      </c>
    </row>
    <row r="2" spans="1:14">
      <c r="A2" s="52">
        <v>42320</v>
      </c>
      <c r="B2" t="s">
        <v>625</v>
      </c>
      <c r="C2" t="s">
        <v>39</v>
      </c>
      <c r="D2" t="s">
        <v>275</v>
      </c>
      <c r="E2" t="s">
        <v>276</v>
      </c>
      <c r="F2" t="s">
        <v>643</v>
      </c>
      <c r="G2" s="97">
        <v>35.340000000000003</v>
      </c>
      <c r="H2" s="98">
        <v>0</v>
      </c>
      <c r="I2" s="99">
        <v>0</v>
      </c>
      <c r="J2" s="98">
        <v>0</v>
      </c>
      <c r="K2" t="s">
        <v>236</v>
      </c>
      <c r="L2" s="58" t="s">
        <v>238</v>
      </c>
      <c r="M2" s="77">
        <f>SUM(M3:M17)</f>
        <v>5256.6399999999994</v>
      </c>
      <c r="N2" t="s">
        <v>236</v>
      </c>
    </row>
    <row r="3" spans="1:14">
      <c r="A3" s="52">
        <v>42298</v>
      </c>
      <c r="B3" t="s">
        <v>583</v>
      </c>
      <c r="C3" t="s">
        <v>39</v>
      </c>
      <c r="D3" t="s">
        <v>375</v>
      </c>
      <c r="E3" t="s">
        <v>315</v>
      </c>
      <c r="F3" t="s">
        <v>605</v>
      </c>
      <c r="G3" s="97">
        <v>40</v>
      </c>
      <c r="K3" t="s">
        <v>236</v>
      </c>
      <c r="L3" s="59" t="s">
        <v>237</v>
      </c>
      <c r="M3" s="71">
        <f>SUM(G12:G27)</f>
        <v>2723.2</v>
      </c>
    </row>
    <row r="4" spans="1:14">
      <c r="A4" s="52">
        <v>42317</v>
      </c>
      <c r="B4" t="s">
        <v>624</v>
      </c>
      <c r="C4" t="s">
        <v>39</v>
      </c>
      <c r="D4" t="s">
        <v>314</v>
      </c>
      <c r="E4" t="s">
        <v>315</v>
      </c>
      <c r="F4" t="s">
        <v>668</v>
      </c>
      <c r="G4" s="97">
        <v>120</v>
      </c>
      <c r="H4" s="98">
        <v>0</v>
      </c>
      <c r="I4" s="99">
        <v>0</v>
      </c>
      <c r="J4" s="98">
        <v>0</v>
      </c>
      <c r="K4" t="s">
        <v>236</v>
      </c>
      <c r="L4" s="59" t="s">
        <v>239</v>
      </c>
      <c r="M4" s="71">
        <f>I28</f>
        <v>149.97999999999999</v>
      </c>
    </row>
    <row r="5" spans="1:14">
      <c r="A5" s="52">
        <v>42333</v>
      </c>
      <c r="B5" t="s">
        <v>652</v>
      </c>
      <c r="C5" t="s">
        <v>39</v>
      </c>
      <c r="D5" t="s">
        <v>375</v>
      </c>
      <c r="E5" t="s">
        <v>315</v>
      </c>
      <c r="F5" t="s">
        <v>679</v>
      </c>
      <c r="G5" s="97">
        <v>20</v>
      </c>
      <c r="H5" s="98">
        <v>0</v>
      </c>
      <c r="I5" s="99">
        <v>0</v>
      </c>
      <c r="J5" s="98">
        <v>0</v>
      </c>
      <c r="K5" t="s">
        <v>236</v>
      </c>
      <c r="L5" s="59" t="s">
        <v>424</v>
      </c>
      <c r="M5" s="73">
        <f>I7+I8+I9+I10+I11+I31</f>
        <v>527.29000000000008</v>
      </c>
    </row>
    <row r="6" spans="1:14">
      <c r="A6" s="52">
        <v>42347</v>
      </c>
      <c r="B6" t="s">
        <v>685</v>
      </c>
      <c r="C6" t="s">
        <v>39</v>
      </c>
      <c r="D6" t="s">
        <v>689</v>
      </c>
      <c r="E6" t="s">
        <v>315</v>
      </c>
      <c r="F6" t="s">
        <v>690</v>
      </c>
      <c r="G6" s="97">
        <v>101.78</v>
      </c>
      <c r="H6" s="98">
        <v>0</v>
      </c>
      <c r="I6" s="99">
        <v>0</v>
      </c>
      <c r="J6" s="98">
        <v>0</v>
      </c>
      <c r="K6" t="s">
        <v>236</v>
      </c>
      <c r="L6" s="59" t="s">
        <v>240</v>
      </c>
      <c r="M6" s="56"/>
    </row>
    <row r="7" spans="1:14">
      <c r="A7" s="52">
        <v>42306</v>
      </c>
      <c r="B7" t="s">
        <v>596</v>
      </c>
      <c r="C7" t="s">
        <v>47</v>
      </c>
      <c r="D7" t="s">
        <v>614</v>
      </c>
      <c r="E7" t="s">
        <v>504</v>
      </c>
      <c r="F7" t="s">
        <v>615</v>
      </c>
      <c r="G7" s="97">
        <v>0</v>
      </c>
      <c r="H7" s="98">
        <v>0</v>
      </c>
      <c r="I7" s="99">
        <v>91.93</v>
      </c>
      <c r="J7" s="98">
        <v>0</v>
      </c>
      <c r="K7" t="s">
        <v>236</v>
      </c>
      <c r="L7" s="59" t="s">
        <v>241</v>
      </c>
      <c r="M7" s="71"/>
    </row>
    <row r="8" spans="1:14">
      <c r="A8" s="52">
        <v>42313</v>
      </c>
      <c r="B8" t="s">
        <v>62</v>
      </c>
      <c r="C8" t="s">
        <v>47</v>
      </c>
      <c r="D8" t="s">
        <v>634</v>
      </c>
      <c r="E8" t="s">
        <v>504</v>
      </c>
      <c r="F8" t="s">
        <v>635</v>
      </c>
      <c r="G8" s="97">
        <v>0</v>
      </c>
      <c r="H8" s="98">
        <v>0</v>
      </c>
      <c r="I8" s="99">
        <v>87.61</v>
      </c>
      <c r="J8" s="98">
        <v>0</v>
      </c>
      <c r="K8" t="s">
        <v>236</v>
      </c>
      <c r="L8" s="59" t="s">
        <v>293</v>
      </c>
      <c r="M8" s="73">
        <f>SUM(I36)</f>
        <v>1015.09</v>
      </c>
    </row>
    <row r="9" spans="1:14">
      <c r="A9" s="52">
        <v>42313</v>
      </c>
      <c r="B9" t="s">
        <v>62</v>
      </c>
      <c r="C9" t="s">
        <v>47</v>
      </c>
      <c r="D9" t="s">
        <v>637</v>
      </c>
      <c r="E9" t="s">
        <v>504</v>
      </c>
      <c r="F9" t="s">
        <v>636</v>
      </c>
      <c r="G9" s="97">
        <v>0</v>
      </c>
      <c r="H9" s="98">
        <v>0</v>
      </c>
      <c r="I9" s="99">
        <v>50.7</v>
      </c>
      <c r="J9" s="98">
        <v>0</v>
      </c>
      <c r="K9" t="s">
        <v>236</v>
      </c>
      <c r="L9" s="59" t="s">
        <v>242</v>
      </c>
      <c r="M9" s="71"/>
    </row>
    <row r="10" spans="1:14">
      <c r="A10" s="52">
        <v>42320</v>
      </c>
      <c r="B10" t="s">
        <v>596</v>
      </c>
      <c r="C10" t="s">
        <v>47</v>
      </c>
      <c r="D10" t="s">
        <v>503</v>
      </c>
      <c r="E10" t="s">
        <v>504</v>
      </c>
      <c r="F10" t="s">
        <v>669</v>
      </c>
      <c r="G10" s="97">
        <v>0</v>
      </c>
      <c r="H10" s="98">
        <v>0</v>
      </c>
      <c r="I10" s="99">
        <v>82.98</v>
      </c>
      <c r="J10" s="98">
        <v>0</v>
      </c>
      <c r="K10" t="s">
        <v>236</v>
      </c>
      <c r="L10" s="59" t="s">
        <v>243</v>
      </c>
      <c r="M10" s="71"/>
    </row>
    <row r="11" spans="1:14">
      <c r="A11" s="52">
        <v>42341</v>
      </c>
      <c r="B11" t="s">
        <v>62</v>
      </c>
      <c r="C11" t="s">
        <v>47</v>
      </c>
      <c r="D11" t="s">
        <v>614</v>
      </c>
      <c r="E11" t="s">
        <v>504</v>
      </c>
      <c r="F11" t="s">
        <v>698</v>
      </c>
      <c r="G11" s="97">
        <v>0</v>
      </c>
      <c r="H11" s="98">
        <v>0</v>
      </c>
      <c r="I11" s="99">
        <v>58.97</v>
      </c>
      <c r="J11" s="98">
        <v>0</v>
      </c>
      <c r="K11" t="s">
        <v>236</v>
      </c>
      <c r="L11" s="59" t="s">
        <v>244</v>
      </c>
      <c r="M11" s="71"/>
    </row>
    <row r="12" spans="1:14">
      <c r="A12" s="52">
        <v>42279</v>
      </c>
      <c r="B12" t="s">
        <v>541</v>
      </c>
      <c r="C12" t="s">
        <v>39</v>
      </c>
      <c r="D12" t="s">
        <v>564</v>
      </c>
      <c r="E12" t="s">
        <v>193</v>
      </c>
      <c r="F12" t="s">
        <v>565</v>
      </c>
      <c r="G12" s="97">
        <v>40</v>
      </c>
      <c r="H12" s="98">
        <v>0</v>
      </c>
      <c r="I12" s="99">
        <v>0</v>
      </c>
      <c r="J12" s="98">
        <v>0</v>
      </c>
      <c r="K12" t="s">
        <v>236</v>
      </c>
      <c r="L12" s="59" t="s">
        <v>246</v>
      </c>
      <c r="M12" s="71"/>
    </row>
    <row r="13" spans="1:14">
      <c r="A13" s="52">
        <v>42279</v>
      </c>
      <c r="B13" t="s">
        <v>542</v>
      </c>
      <c r="C13" t="s">
        <v>39</v>
      </c>
      <c r="D13" t="s">
        <v>566</v>
      </c>
      <c r="E13" t="s">
        <v>193</v>
      </c>
      <c r="F13" t="s">
        <v>567</v>
      </c>
      <c r="G13" s="97">
        <v>40</v>
      </c>
      <c r="H13" s="98">
        <v>0</v>
      </c>
      <c r="I13" s="99">
        <v>0</v>
      </c>
      <c r="J13" s="98">
        <v>0</v>
      </c>
      <c r="K13" t="s">
        <v>236</v>
      </c>
      <c r="L13" s="59" t="s">
        <v>245</v>
      </c>
      <c r="M13" s="71">
        <f>SUM(I34+I35)</f>
        <v>152.36000000000001</v>
      </c>
    </row>
    <row r="14" spans="1:14">
      <c r="A14" s="52">
        <v>42298</v>
      </c>
      <c r="B14" t="s">
        <v>583</v>
      </c>
      <c r="C14" t="s">
        <v>39</v>
      </c>
      <c r="D14" t="s">
        <v>375</v>
      </c>
      <c r="E14" t="s">
        <v>193</v>
      </c>
      <c r="F14" t="s">
        <v>605</v>
      </c>
      <c r="G14" s="97">
        <v>90</v>
      </c>
      <c r="H14" s="98">
        <v>0</v>
      </c>
      <c r="I14" s="99">
        <v>0</v>
      </c>
      <c r="J14" s="98">
        <v>0</v>
      </c>
      <c r="K14" t="s">
        <v>236</v>
      </c>
      <c r="L14" s="59" t="s">
        <v>425</v>
      </c>
      <c r="M14" s="71">
        <f>SUM(G3:G6)</f>
        <v>281.77999999999997</v>
      </c>
    </row>
    <row r="15" spans="1:14">
      <c r="A15" s="52">
        <v>42299</v>
      </c>
      <c r="B15" t="s">
        <v>584</v>
      </c>
      <c r="C15" t="s">
        <v>39</v>
      </c>
      <c r="D15" t="s">
        <v>606</v>
      </c>
      <c r="E15" t="s">
        <v>193</v>
      </c>
      <c r="F15" t="s">
        <v>607</v>
      </c>
      <c r="G15" s="97">
        <v>320</v>
      </c>
      <c r="H15" s="98">
        <v>0</v>
      </c>
      <c r="I15" s="99">
        <v>0</v>
      </c>
      <c r="J15" s="98">
        <v>0</v>
      </c>
      <c r="K15" t="s">
        <v>236</v>
      </c>
      <c r="L15" s="59" t="s">
        <v>573</v>
      </c>
      <c r="M15" s="73"/>
    </row>
    <row r="16" spans="1:14">
      <c r="A16" s="52">
        <v>42299</v>
      </c>
      <c r="B16" t="s">
        <v>585</v>
      </c>
      <c r="C16" t="s">
        <v>39</v>
      </c>
      <c r="D16" t="s">
        <v>299</v>
      </c>
      <c r="E16" t="s">
        <v>193</v>
      </c>
      <c r="F16" t="s">
        <v>608</v>
      </c>
      <c r="G16" s="97">
        <v>80</v>
      </c>
      <c r="H16" s="98">
        <v>0</v>
      </c>
      <c r="I16" s="99">
        <v>0</v>
      </c>
      <c r="J16" s="98">
        <v>0</v>
      </c>
      <c r="K16" t="s">
        <v>236</v>
      </c>
      <c r="L16" s="91" t="s">
        <v>574</v>
      </c>
      <c r="M16" s="73"/>
    </row>
    <row r="17" spans="1:14">
      <c r="A17" s="52">
        <v>42300</v>
      </c>
      <c r="B17" t="s">
        <v>586</v>
      </c>
      <c r="C17" t="s">
        <v>39</v>
      </c>
      <c r="D17" t="s">
        <v>564</v>
      </c>
      <c r="E17" t="s">
        <v>193</v>
      </c>
      <c r="F17" t="s">
        <v>609</v>
      </c>
      <c r="G17" s="97">
        <v>280</v>
      </c>
      <c r="H17" s="98">
        <v>0</v>
      </c>
      <c r="I17" s="99">
        <v>0</v>
      </c>
      <c r="J17" s="98">
        <v>0</v>
      </c>
      <c r="K17" t="s">
        <v>236</v>
      </c>
      <c r="L17" s="60" t="s">
        <v>703</v>
      </c>
      <c r="M17" s="75">
        <f>SUM(I29+G30)</f>
        <v>406.94000000000005</v>
      </c>
    </row>
    <row r="18" spans="1:14">
      <c r="A18" s="52">
        <v>42303</v>
      </c>
      <c r="B18" t="s">
        <v>587</v>
      </c>
      <c r="C18" t="s">
        <v>39</v>
      </c>
      <c r="D18" t="s">
        <v>566</v>
      </c>
      <c r="E18" t="s">
        <v>193</v>
      </c>
      <c r="F18" t="s">
        <v>604</v>
      </c>
      <c r="G18" s="97">
        <v>80</v>
      </c>
      <c r="H18" s="98">
        <v>0</v>
      </c>
      <c r="I18" s="99">
        <v>0</v>
      </c>
      <c r="J18" s="98">
        <v>0</v>
      </c>
      <c r="K18" t="s">
        <v>236</v>
      </c>
      <c r="L18" s="54" t="s">
        <v>247</v>
      </c>
      <c r="M18" s="70">
        <f>SUM(G54+G57)</f>
        <v>992.79000000000008</v>
      </c>
    </row>
    <row r="19" spans="1:14">
      <c r="A19" s="52">
        <v>42303</v>
      </c>
      <c r="B19" t="s">
        <v>589</v>
      </c>
      <c r="C19" t="s">
        <v>39</v>
      </c>
      <c r="D19" t="s">
        <v>566</v>
      </c>
      <c r="E19" t="s">
        <v>193</v>
      </c>
      <c r="F19" t="s">
        <v>632</v>
      </c>
      <c r="G19" s="97">
        <v>440</v>
      </c>
      <c r="H19" s="98">
        <v>0</v>
      </c>
      <c r="I19" s="99">
        <v>0</v>
      </c>
      <c r="J19" s="98">
        <v>0</v>
      </c>
      <c r="K19" t="s">
        <v>236</v>
      </c>
      <c r="L19" s="58" t="s">
        <v>248</v>
      </c>
      <c r="M19" s="77">
        <f>SUM(M20:M24)</f>
        <v>2036.38</v>
      </c>
      <c r="N19" t="s">
        <v>236</v>
      </c>
    </row>
    <row r="20" spans="1:14">
      <c r="A20" s="52">
        <v>42305</v>
      </c>
      <c r="B20" t="s">
        <v>591</v>
      </c>
      <c r="C20" t="s">
        <v>39</v>
      </c>
      <c r="D20" t="s">
        <v>376</v>
      </c>
      <c r="E20" t="s">
        <v>193</v>
      </c>
      <c r="F20" t="s">
        <v>610</v>
      </c>
      <c r="G20" s="97">
        <v>40</v>
      </c>
      <c r="H20" s="98">
        <v>0</v>
      </c>
      <c r="I20" s="99">
        <v>0</v>
      </c>
      <c r="J20" s="98">
        <v>0</v>
      </c>
      <c r="K20" t="s">
        <v>236</v>
      </c>
      <c r="L20" s="59" t="s">
        <v>53</v>
      </c>
      <c r="M20" s="71">
        <f>SUM(G37:G39)</f>
        <v>165.12</v>
      </c>
    </row>
    <row r="21" spans="1:14">
      <c r="A21" s="52">
        <v>42333</v>
      </c>
      <c r="B21" t="s">
        <v>652</v>
      </c>
      <c r="C21" t="s">
        <v>39</v>
      </c>
      <c r="D21" t="s">
        <v>375</v>
      </c>
      <c r="E21" t="s">
        <v>193</v>
      </c>
      <c r="F21" t="s">
        <v>679</v>
      </c>
      <c r="G21" s="97">
        <v>60</v>
      </c>
      <c r="H21" s="98">
        <v>0</v>
      </c>
      <c r="I21" s="99">
        <v>0</v>
      </c>
      <c r="J21" s="98">
        <v>0</v>
      </c>
      <c r="K21" t="s">
        <v>236</v>
      </c>
      <c r="L21" s="59" t="s">
        <v>250</v>
      </c>
      <c r="M21" s="71"/>
    </row>
    <row r="22" spans="1:14">
      <c r="A22" s="52">
        <v>42334</v>
      </c>
      <c r="B22" t="s">
        <v>654</v>
      </c>
      <c r="C22" t="s">
        <v>39</v>
      </c>
      <c r="D22" t="s">
        <v>299</v>
      </c>
      <c r="E22" t="s">
        <v>193</v>
      </c>
      <c r="F22" t="s">
        <v>680</v>
      </c>
      <c r="G22" s="97">
        <v>30</v>
      </c>
      <c r="H22" s="98">
        <v>0</v>
      </c>
      <c r="I22" s="99">
        <v>0</v>
      </c>
      <c r="J22" s="98">
        <v>0</v>
      </c>
      <c r="K22" t="s">
        <v>236</v>
      </c>
      <c r="L22" s="59" t="s">
        <v>249</v>
      </c>
      <c r="M22" s="71">
        <f>SUM(I58+G59+I60)</f>
        <v>873.83</v>
      </c>
    </row>
    <row r="23" spans="1:14">
      <c r="A23" s="52">
        <v>42334</v>
      </c>
      <c r="B23" t="s">
        <v>655</v>
      </c>
      <c r="C23" t="s">
        <v>39</v>
      </c>
      <c r="D23" t="s">
        <v>376</v>
      </c>
      <c r="E23" t="s">
        <v>193</v>
      </c>
      <c r="F23" t="s">
        <v>681</v>
      </c>
      <c r="G23" s="97">
        <v>120</v>
      </c>
      <c r="H23" s="98">
        <v>0</v>
      </c>
      <c r="I23" s="99">
        <v>0</v>
      </c>
      <c r="J23" s="98">
        <v>0</v>
      </c>
      <c r="K23" t="s">
        <v>236</v>
      </c>
      <c r="L23" s="59" t="s">
        <v>251</v>
      </c>
      <c r="M23" s="71">
        <f>SUM(I33+I61+I62+I63+I65+I64+I66+I67+I68+I69+I70+I71+I72+I73+I74+I75+I93)</f>
        <v>997.43</v>
      </c>
    </row>
    <row r="24" spans="1:14">
      <c r="A24" s="52">
        <v>42335</v>
      </c>
      <c r="B24" t="s">
        <v>656</v>
      </c>
      <c r="C24" t="s">
        <v>39</v>
      </c>
      <c r="D24" t="s">
        <v>606</v>
      </c>
      <c r="E24" t="s">
        <v>193</v>
      </c>
      <c r="F24" t="s">
        <v>682</v>
      </c>
      <c r="G24" s="97">
        <v>453.2</v>
      </c>
      <c r="H24" s="98">
        <v>0</v>
      </c>
      <c r="I24" s="99">
        <v>0</v>
      </c>
      <c r="J24" s="98">
        <v>0</v>
      </c>
      <c r="K24" t="s">
        <v>236</v>
      </c>
      <c r="L24" s="59" t="s">
        <v>426</v>
      </c>
      <c r="M24" s="73"/>
    </row>
    <row r="25" spans="1:14">
      <c r="A25" s="52">
        <v>42335</v>
      </c>
      <c r="B25" t="s">
        <v>657</v>
      </c>
      <c r="C25" t="s">
        <v>39</v>
      </c>
      <c r="D25" t="s">
        <v>304</v>
      </c>
      <c r="E25" t="s">
        <v>193</v>
      </c>
      <c r="F25" t="s">
        <v>675</v>
      </c>
      <c r="G25" s="97">
        <v>40</v>
      </c>
      <c r="H25" s="98">
        <v>0</v>
      </c>
      <c r="I25" s="99">
        <v>0</v>
      </c>
      <c r="J25" s="98">
        <v>0</v>
      </c>
      <c r="K25" t="s">
        <v>236</v>
      </c>
      <c r="L25" s="100" t="s">
        <v>34</v>
      </c>
      <c r="M25" s="70">
        <f>SUM(I85)</f>
        <v>564.91</v>
      </c>
      <c r="N25" t="s">
        <v>236</v>
      </c>
    </row>
    <row r="26" spans="1:14">
      <c r="A26" s="52">
        <v>42335</v>
      </c>
      <c r="B26" t="s">
        <v>658</v>
      </c>
      <c r="C26" t="s">
        <v>39</v>
      </c>
      <c r="D26" t="s">
        <v>304</v>
      </c>
      <c r="E26" t="s">
        <v>193</v>
      </c>
      <c r="F26" t="s">
        <v>676</v>
      </c>
      <c r="G26" s="97">
        <v>80</v>
      </c>
      <c r="H26" s="98">
        <v>0</v>
      </c>
      <c r="I26" s="99">
        <v>0</v>
      </c>
      <c r="J26" s="98">
        <v>0</v>
      </c>
      <c r="K26" t="s">
        <v>236</v>
      </c>
      <c r="L26" s="54" t="s">
        <v>16</v>
      </c>
      <c r="M26" s="70">
        <f>SUM(H40:H42)</f>
        <v>768.97</v>
      </c>
      <c r="N26" t="s">
        <v>236</v>
      </c>
    </row>
    <row r="27" spans="1:14">
      <c r="A27" s="52">
        <v>42341</v>
      </c>
      <c r="B27" t="s">
        <v>683</v>
      </c>
      <c r="C27" t="s">
        <v>39</v>
      </c>
      <c r="D27" t="s">
        <v>566</v>
      </c>
      <c r="E27" t="s">
        <v>193</v>
      </c>
      <c r="F27" t="s">
        <v>688</v>
      </c>
      <c r="G27" s="97">
        <v>530</v>
      </c>
      <c r="H27" s="98">
        <v>0</v>
      </c>
      <c r="I27" s="99">
        <v>0</v>
      </c>
      <c r="J27" s="98">
        <v>0</v>
      </c>
      <c r="K27" t="s">
        <v>236</v>
      </c>
      <c r="L27" s="54" t="s">
        <v>56</v>
      </c>
      <c r="M27" s="70">
        <f>SUM(G43+G44+G45+G46+G48+G47+G49+G50+G51+G52+G53+G55+G56)</f>
        <v>37666.049999999996</v>
      </c>
      <c r="N27" t="s">
        <v>236</v>
      </c>
    </row>
    <row r="28" spans="1:14">
      <c r="A28" s="52">
        <v>42297</v>
      </c>
      <c r="B28" t="s">
        <v>62</v>
      </c>
      <c r="C28" t="s">
        <v>47</v>
      </c>
      <c r="D28" t="s">
        <v>63</v>
      </c>
      <c r="E28" t="s">
        <v>150</v>
      </c>
      <c r="F28" t="s">
        <v>613</v>
      </c>
      <c r="G28" s="97">
        <v>0</v>
      </c>
      <c r="H28" s="98">
        <v>0</v>
      </c>
      <c r="I28" s="99">
        <v>149.97999999999999</v>
      </c>
      <c r="J28" s="98">
        <v>0</v>
      </c>
      <c r="K28" t="s">
        <v>236</v>
      </c>
      <c r="L28" s="54" t="s">
        <v>12</v>
      </c>
      <c r="M28" s="70">
        <f>SUM(I91+I92)</f>
        <v>242.41</v>
      </c>
      <c r="N28" t="s">
        <v>236</v>
      </c>
    </row>
    <row r="29" spans="1:14">
      <c r="A29" s="52">
        <v>42307</v>
      </c>
      <c r="B29" t="s">
        <v>62</v>
      </c>
      <c r="C29" t="s">
        <v>47</v>
      </c>
      <c r="D29" t="s">
        <v>616</v>
      </c>
      <c r="E29" t="s">
        <v>617</v>
      </c>
      <c r="F29" t="s">
        <v>618</v>
      </c>
      <c r="G29" s="97">
        <v>0</v>
      </c>
      <c r="H29" s="98">
        <v>0</v>
      </c>
      <c r="I29" s="99">
        <v>142.22</v>
      </c>
      <c r="J29" s="98">
        <v>0</v>
      </c>
      <c r="K29" t="s">
        <v>236</v>
      </c>
      <c r="L29" s="54" t="s">
        <v>27</v>
      </c>
      <c r="M29" s="70">
        <f>SUM(H77:H79)</f>
        <v>18927.04</v>
      </c>
      <c r="N29" t="s">
        <v>236</v>
      </c>
    </row>
    <row r="30" spans="1:14">
      <c r="A30" s="52">
        <v>42326</v>
      </c>
      <c r="B30" t="s">
        <v>626</v>
      </c>
      <c r="C30" t="s">
        <v>39</v>
      </c>
      <c r="D30" t="s">
        <v>616</v>
      </c>
      <c r="E30" t="s">
        <v>617</v>
      </c>
      <c r="F30" t="s">
        <v>638</v>
      </c>
      <c r="G30" s="97">
        <v>264.72000000000003</v>
      </c>
      <c r="H30" s="98">
        <v>0</v>
      </c>
      <c r="I30" s="99">
        <v>0</v>
      </c>
      <c r="J30" s="98">
        <v>0</v>
      </c>
      <c r="K30" t="s">
        <v>236</v>
      </c>
      <c r="L30" s="54" t="s">
        <v>253</v>
      </c>
      <c r="M30" s="70"/>
    </row>
    <row r="31" spans="1:14">
      <c r="A31" s="52">
        <v>42299</v>
      </c>
      <c r="B31" t="s">
        <v>116</v>
      </c>
      <c r="C31" t="s">
        <v>47</v>
      </c>
      <c r="D31" t="s">
        <v>619</v>
      </c>
      <c r="E31" t="s">
        <v>620</v>
      </c>
      <c r="F31" t="s">
        <v>621</v>
      </c>
      <c r="G31" s="97">
        <v>0</v>
      </c>
      <c r="H31" s="98">
        <v>0</v>
      </c>
      <c r="I31" s="99">
        <v>155.1</v>
      </c>
      <c r="J31" s="98">
        <v>0</v>
      </c>
      <c r="K31" t="s">
        <v>236</v>
      </c>
      <c r="L31" s="54" t="s">
        <v>254</v>
      </c>
      <c r="M31" s="70"/>
    </row>
    <row r="32" spans="1:14">
      <c r="A32" s="52">
        <v>42339</v>
      </c>
      <c r="B32" t="s">
        <v>662</v>
      </c>
      <c r="C32" t="s">
        <v>39</v>
      </c>
      <c r="D32" t="s">
        <v>696</v>
      </c>
      <c r="E32" t="s">
        <v>620</v>
      </c>
      <c r="F32" t="s">
        <v>697</v>
      </c>
      <c r="G32" s="97">
        <v>200</v>
      </c>
      <c r="H32" s="98">
        <v>0</v>
      </c>
      <c r="I32" s="99">
        <v>0</v>
      </c>
      <c r="J32" s="98">
        <v>0</v>
      </c>
      <c r="K32" t="s">
        <v>236</v>
      </c>
      <c r="L32" s="58" t="s">
        <v>255</v>
      </c>
      <c r="M32" s="77">
        <f>SUM(M33:M34)</f>
        <v>2287.08</v>
      </c>
    </row>
    <row r="33" spans="1:14">
      <c r="A33" s="52">
        <v>42341</v>
      </c>
      <c r="B33" t="s">
        <v>687</v>
      </c>
      <c r="C33" t="s">
        <v>47</v>
      </c>
      <c r="D33" t="s">
        <v>699</v>
      </c>
      <c r="E33" t="s">
        <v>620</v>
      </c>
      <c r="F33" t="s">
        <v>700</v>
      </c>
      <c r="G33" s="97">
        <v>0</v>
      </c>
      <c r="H33" s="98">
        <v>0</v>
      </c>
      <c r="I33" s="99">
        <v>30.7</v>
      </c>
      <c r="J33" s="98">
        <v>0</v>
      </c>
      <c r="K33" t="s">
        <v>236</v>
      </c>
      <c r="L33" s="72" t="s">
        <v>197</v>
      </c>
      <c r="M33" s="71">
        <f>SUM(G86+G87+G88+G89+G90)</f>
        <v>247.07999999999998</v>
      </c>
      <c r="N33" t="s">
        <v>236</v>
      </c>
    </row>
    <row r="34" spans="1:14">
      <c r="A34" s="52">
        <v>42284</v>
      </c>
      <c r="B34" t="s">
        <v>62</v>
      </c>
      <c r="C34" t="s">
        <v>47</v>
      </c>
      <c r="D34" t="s">
        <v>462</v>
      </c>
      <c r="E34" t="s">
        <v>106</v>
      </c>
      <c r="F34" t="s">
        <v>571</v>
      </c>
      <c r="G34" s="97">
        <v>0</v>
      </c>
      <c r="H34" s="98">
        <v>0</v>
      </c>
      <c r="I34" s="99">
        <v>47.94</v>
      </c>
      <c r="J34" s="98">
        <v>0</v>
      </c>
      <c r="K34" t="s">
        <v>236</v>
      </c>
      <c r="L34" s="74" t="s">
        <v>427</v>
      </c>
      <c r="M34" s="75">
        <f>SUM(G80:G84)</f>
        <v>2040</v>
      </c>
      <c r="N34" t="s">
        <v>236</v>
      </c>
    </row>
    <row r="35" spans="1:14">
      <c r="A35" s="52">
        <v>42285</v>
      </c>
      <c r="B35" t="s">
        <v>62</v>
      </c>
      <c r="C35" t="s">
        <v>47</v>
      </c>
      <c r="D35" t="s">
        <v>462</v>
      </c>
      <c r="E35" t="s">
        <v>106</v>
      </c>
      <c r="F35" t="s">
        <v>611</v>
      </c>
      <c r="G35" s="97">
        <v>0</v>
      </c>
      <c r="H35" s="98">
        <v>0</v>
      </c>
      <c r="I35" s="99">
        <v>104.42</v>
      </c>
      <c r="J35" s="98">
        <v>0</v>
      </c>
      <c r="K35" t="s">
        <v>236</v>
      </c>
      <c r="L35" s="54" t="s">
        <v>322</v>
      </c>
      <c r="M35" s="78">
        <f>SUM(G32)</f>
        <v>200</v>
      </c>
      <c r="N35" t="s">
        <v>236</v>
      </c>
    </row>
    <row r="36" spans="1:14">
      <c r="A36" s="52">
        <v>42311</v>
      </c>
      <c r="B36" t="s">
        <v>628</v>
      </c>
      <c r="C36" t="s">
        <v>47</v>
      </c>
      <c r="D36" t="s">
        <v>293</v>
      </c>
      <c r="E36" t="s">
        <v>294</v>
      </c>
      <c r="F36" t="s">
        <v>633</v>
      </c>
      <c r="G36" s="97">
        <v>0</v>
      </c>
      <c r="H36" s="98">
        <v>0</v>
      </c>
      <c r="I36" s="99">
        <v>1015.09</v>
      </c>
      <c r="J36" s="98">
        <v>0</v>
      </c>
      <c r="K36" t="s">
        <v>236</v>
      </c>
      <c r="L36" s="54" t="s">
        <v>276</v>
      </c>
      <c r="M36" s="70">
        <f>SUM(G1:G2)</f>
        <v>85.5</v>
      </c>
      <c r="N36" t="s">
        <v>236</v>
      </c>
    </row>
    <row r="37" spans="1:14">
      <c r="A37" s="52">
        <v>42290</v>
      </c>
      <c r="B37" t="s">
        <v>51</v>
      </c>
      <c r="C37" t="s">
        <v>39</v>
      </c>
      <c r="D37" t="s">
        <v>52</v>
      </c>
      <c r="E37" t="s">
        <v>53</v>
      </c>
      <c r="F37" t="s">
        <v>42</v>
      </c>
      <c r="G37" s="97">
        <v>55.04</v>
      </c>
      <c r="H37" s="98">
        <v>0</v>
      </c>
      <c r="I37" s="99">
        <v>0</v>
      </c>
      <c r="J37" s="98">
        <v>0</v>
      </c>
      <c r="K37" t="s">
        <v>236</v>
      </c>
      <c r="M37" s="29">
        <f>SUM(M1+M2+M19+M25+M26+M27+M28+M29+M32+M35+M36+M18)</f>
        <v>69541.98</v>
      </c>
    </row>
    <row r="38" spans="1:14">
      <c r="A38" s="52">
        <v>42318</v>
      </c>
      <c r="B38" t="s">
        <v>51</v>
      </c>
      <c r="C38" t="s">
        <v>39</v>
      </c>
      <c r="D38" t="s">
        <v>52</v>
      </c>
      <c r="E38" t="s">
        <v>53</v>
      </c>
      <c r="F38" t="s">
        <v>42</v>
      </c>
      <c r="G38" s="97">
        <v>55.04</v>
      </c>
      <c r="H38" s="98">
        <v>0</v>
      </c>
      <c r="I38" s="99">
        <v>0</v>
      </c>
      <c r="J38" s="98">
        <v>0</v>
      </c>
      <c r="K38" t="s">
        <v>236</v>
      </c>
    </row>
    <row r="39" spans="1:14">
      <c r="A39" s="52">
        <v>42348</v>
      </c>
      <c r="B39" t="s">
        <v>51</v>
      </c>
      <c r="C39" t="s">
        <v>39</v>
      </c>
      <c r="D39" t="s">
        <v>52</v>
      </c>
      <c r="E39" t="s">
        <v>53</v>
      </c>
      <c r="F39" t="s">
        <v>42</v>
      </c>
      <c r="G39" s="97">
        <v>55.04</v>
      </c>
      <c r="H39" s="98">
        <v>0</v>
      </c>
      <c r="I39" s="99">
        <v>0</v>
      </c>
      <c r="J39" s="98">
        <v>0</v>
      </c>
      <c r="K39" t="s">
        <v>236</v>
      </c>
    </row>
    <row r="40" spans="1:14">
      <c r="A40" s="52">
        <v>42308</v>
      </c>
      <c r="B40" t="s">
        <v>16</v>
      </c>
      <c r="C40" t="s">
        <v>39</v>
      </c>
      <c r="D40" t="s">
        <v>87</v>
      </c>
      <c r="E40" t="s">
        <v>88</v>
      </c>
      <c r="F40" t="s">
        <v>42</v>
      </c>
      <c r="G40" s="97">
        <v>0</v>
      </c>
      <c r="H40" s="98">
        <v>269.10000000000002</v>
      </c>
      <c r="I40" s="99">
        <v>0</v>
      </c>
      <c r="J40" s="98">
        <v>0</v>
      </c>
      <c r="K40" t="s">
        <v>236</v>
      </c>
    </row>
    <row r="41" spans="1:14">
      <c r="A41" s="52">
        <v>42338</v>
      </c>
      <c r="B41" t="s">
        <v>16</v>
      </c>
      <c r="C41" t="s">
        <v>39</v>
      </c>
      <c r="D41" t="s">
        <v>87</v>
      </c>
      <c r="E41" t="s">
        <v>88</v>
      </c>
      <c r="F41" t="s">
        <v>42</v>
      </c>
      <c r="G41" s="97">
        <v>0</v>
      </c>
      <c r="H41" s="98">
        <v>250.43</v>
      </c>
      <c r="I41" s="99">
        <v>0</v>
      </c>
      <c r="J41" s="98">
        <v>0</v>
      </c>
      <c r="K41" t="s">
        <v>236</v>
      </c>
    </row>
    <row r="42" spans="1:14">
      <c r="A42" s="52">
        <v>42735</v>
      </c>
      <c r="B42" t="s">
        <v>16</v>
      </c>
      <c r="C42" t="s">
        <v>39</v>
      </c>
      <c r="D42" t="s">
        <v>87</v>
      </c>
      <c r="E42" t="s">
        <v>88</v>
      </c>
      <c r="F42" t="s">
        <v>42</v>
      </c>
      <c r="G42" s="97">
        <v>0</v>
      </c>
      <c r="H42" s="98">
        <v>249.44</v>
      </c>
      <c r="I42" s="99">
        <v>0</v>
      </c>
      <c r="J42" s="98">
        <v>0</v>
      </c>
      <c r="K42" t="s">
        <v>236</v>
      </c>
    </row>
    <row r="43" spans="1:14">
      <c r="A43" s="52">
        <v>42285</v>
      </c>
      <c r="B43" t="s">
        <v>54</v>
      </c>
      <c r="C43" t="s">
        <v>39</v>
      </c>
      <c r="D43" t="s">
        <v>55</v>
      </c>
      <c r="E43" t="s">
        <v>56</v>
      </c>
      <c r="F43" t="s">
        <v>581</v>
      </c>
      <c r="G43" s="97">
        <v>5160.59</v>
      </c>
      <c r="H43" s="98">
        <v>0</v>
      </c>
      <c r="I43" s="99">
        <v>0</v>
      </c>
      <c r="J43" s="98">
        <v>0</v>
      </c>
      <c r="K43" t="s">
        <v>236</v>
      </c>
    </row>
    <row r="44" spans="1:14">
      <c r="A44" s="52">
        <v>42299</v>
      </c>
      <c r="B44" t="s">
        <v>54</v>
      </c>
      <c r="C44" t="s">
        <v>39</v>
      </c>
      <c r="D44" t="s">
        <v>55</v>
      </c>
      <c r="E44" t="s">
        <v>56</v>
      </c>
      <c r="F44" t="s">
        <v>639</v>
      </c>
      <c r="G44" s="97">
        <v>5139.93</v>
      </c>
      <c r="H44" s="98">
        <v>0</v>
      </c>
      <c r="I44" s="99">
        <v>0</v>
      </c>
      <c r="J44" s="98">
        <v>0</v>
      </c>
      <c r="K44" t="s">
        <v>236</v>
      </c>
    </row>
    <row r="45" spans="1:14">
      <c r="A45" s="52">
        <v>42303</v>
      </c>
      <c r="B45" t="s">
        <v>57</v>
      </c>
      <c r="C45" t="s">
        <v>39</v>
      </c>
      <c r="D45" t="s">
        <v>55</v>
      </c>
      <c r="E45" t="s">
        <v>56</v>
      </c>
      <c r="F45" t="s">
        <v>640</v>
      </c>
      <c r="G45" s="97">
        <v>57.49</v>
      </c>
      <c r="H45" s="98">
        <v>0</v>
      </c>
      <c r="I45" s="99">
        <v>0</v>
      </c>
      <c r="J45" s="98">
        <v>0</v>
      </c>
      <c r="K45" t="s">
        <v>236</v>
      </c>
    </row>
    <row r="46" spans="1:14">
      <c r="A46" s="52">
        <v>42303</v>
      </c>
      <c r="B46" t="s">
        <v>588</v>
      </c>
      <c r="C46" t="s">
        <v>39</v>
      </c>
      <c r="D46" t="s">
        <v>666</v>
      </c>
      <c r="E46" t="s">
        <v>56</v>
      </c>
      <c r="F46" t="s">
        <v>667</v>
      </c>
      <c r="G46" s="97">
        <v>430</v>
      </c>
      <c r="H46" s="98">
        <v>0</v>
      </c>
      <c r="I46" s="99">
        <v>0</v>
      </c>
      <c r="J46" s="98">
        <v>0</v>
      </c>
      <c r="K46" t="s">
        <v>236</v>
      </c>
    </row>
    <row r="47" spans="1:14">
      <c r="A47" s="52">
        <v>42313</v>
      </c>
      <c r="B47" t="s">
        <v>54</v>
      </c>
      <c r="C47" t="s">
        <v>39</v>
      </c>
      <c r="D47" t="s">
        <v>55</v>
      </c>
      <c r="E47" t="s">
        <v>56</v>
      </c>
      <c r="F47" t="s">
        <v>641</v>
      </c>
      <c r="G47" s="97">
        <v>5743.51</v>
      </c>
      <c r="H47" s="98">
        <v>0</v>
      </c>
      <c r="I47" s="99">
        <v>0</v>
      </c>
      <c r="J47" s="98">
        <v>0</v>
      </c>
      <c r="K47" t="s">
        <v>236</v>
      </c>
    </row>
    <row r="48" spans="1:14">
      <c r="A48" s="52">
        <v>42317</v>
      </c>
      <c r="B48" t="s">
        <v>57</v>
      </c>
      <c r="C48" t="s">
        <v>39</v>
      </c>
      <c r="D48" t="s">
        <v>55</v>
      </c>
      <c r="E48" t="s">
        <v>56</v>
      </c>
      <c r="G48" s="97">
        <v>57.49</v>
      </c>
      <c r="H48" s="98">
        <v>0</v>
      </c>
      <c r="I48" s="99">
        <v>0</v>
      </c>
      <c r="J48" s="98">
        <v>0</v>
      </c>
      <c r="K48" t="s">
        <v>236</v>
      </c>
    </row>
    <row r="49" spans="1:11">
      <c r="A49" s="52">
        <v>42326</v>
      </c>
      <c r="B49" t="s">
        <v>54</v>
      </c>
      <c r="C49" t="s">
        <v>39</v>
      </c>
      <c r="D49" t="s">
        <v>55</v>
      </c>
      <c r="E49" t="s">
        <v>56</v>
      </c>
      <c r="G49" s="97">
        <v>5246.03</v>
      </c>
      <c r="H49" s="98">
        <v>0</v>
      </c>
      <c r="I49" s="99">
        <v>0</v>
      </c>
      <c r="J49" s="98">
        <v>0</v>
      </c>
      <c r="K49" t="s">
        <v>236</v>
      </c>
    </row>
    <row r="50" spans="1:11">
      <c r="A50" s="52">
        <v>42341</v>
      </c>
      <c r="B50" t="s">
        <v>54</v>
      </c>
      <c r="C50" t="s">
        <v>39</v>
      </c>
      <c r="D50" t="s">
        <v>55</v>
      </c>
      <c r="E50" t="s">
        <v>56</v>
      </c>
      <c r="G50" s="97">
        <v>5464.92</v>
      </c>
      <c r="H50" s="98">
        <v>0</v>
      </c>
      <c r="I50" s="99">
        <v>0</v>
      </c>
      <c r="J50" s="98">
        <v>0</v>
      </c>
      <c r="K50" t="s">
        <v>236</v>
      </c>
    </row>
    <row r="51" spans="1:11">
      <c r="A51" s="52">
        <v>42342</v>
      </c>
      <c r="B51" t="s">
        <v>684</v>
      </c>
      <c r="C51" t="s">
        <v>39</v>
      </c>
      <c r="D51" t="s">
        <v>212</v>
      </c>
      <c r="E51" t="s">
        <v>56</v>
      </c>
      <c r="F51" t="s">
        <v>701</v>
      </c>
      <c r="G51" s="97">
        <v>108.06</v>
      </c>
      <c r="H51" s="98">
        <v>0</v>
      </c>
      <c r="I51" s="99">
        <v>0</v>
      </c>
      <c r="J51" s="98">
        <v>0</v>
      </c>
      <c r="K51" t="s">
        <v>236</v>
      </c>
    </row>
    <row r="52" spans="1:11">
      <c r="A52" s="52">
        <v>42345</v>
      </c>
      <c r="B52" t="s">
        <v>57</v>
      </c>
      <c r="C52" t="s">
        <v>39</v>
      </c>
      <c r="D52" t="s">
        <v>55</v>
      </c>
      <c r="E52" t="s">
        <v>56</v>
      </c>
      <c r="G52" s="97">
        <v>57.49</v>
      </c>
      <c r="H52" s="98">
        <v>0</v>
      </c>
      <c r="I52" s="99">
        <v>0</v>
      </c>
      <c r="J52" s="98">
        <v>0</v>
      </c>
      <c r="K52" t="s">
        <v>236</v>
      </c>
    </row>
    <row r="53" spans="1:11">
      <c r="A53" s="52">
        <v>42355</v>
      </c>
      <c r="B53" t="s">
        <v>54</v>
      </c>
      <c r="C53" t="s">
        <v>39</v>
      </c>
      <c r="D53" t="s">
        <v>55</v>
      </c>
      <c r="E53" t="s">
        <v>56</v>
      </c>
      <c r="G53" s="26">
        <v>5289.92</v>
      </c>
      <c r="H53" s="98">
        <v>0</v>
      </c>
      <c r="I53" s="99">
        <v>0</v>
      </c>
      <c r="J53" s="98">
        <v>0</v>
      </c>
      <c r="K53" t="s">
        <v>236</v>
      </c>
    </row>
    <row r="54" spans="1:11">
      <c r="A54" s="104">
        <v>42721</v>
      </c>
      <c r="B54" s="102" t="s">
        <v>54</v>
      </c>
      <c r="C54" t="s">
        <v>39</v>
      </c>
      <c r="D54" s="7" t="s">
        <v>710</v>
      </c>
      <c r="E54" s="7" t="s">
        <v>33</v>
      </c>
      <c r="G54" s="26">
        <v>796.96</v>
      </c>
      <c r="H54" s="98">
        <v>0</v>
      </c>
      <c r="I54" s="99">
        <v>0</v>
      </c>
      <c r="J54" s="98">
        <v>0</v>
      </c>
    </row>
    <row r="55" spans="1:11">
      <c r="A55" s="52">
        <v>42359</v>
      </c>
      <c r="B55" t="s">
        <v>57</v>
      </c>
      <c r="C55" t="s">
        <v>39</v>
      </c>
      <c r="D55" t="s">
        <v>55</v>
      </c>
      <c r="E55" t="s">
        <v>56</v>
      </c>
      <c r="G55" s="97">
        <v>57.49</v>
      </c>
      <c r="H55" s="98">
        <v>0</v>
      </c>
      <c r="I55" s="99">
        <v>0</v>
      </c>
      <c r="J55" s="98">
        <v>0</v>
      </c>
      <c r="K55" t="s">
        <v>236</v>
      </c>
    </row>
    <row r="56" spans="1:11">
      <c r="A56" s="52">
        <v>42734</v>
      </c>
      <c r="B56" t="s">
        <v>54</v>
      </c>
      <c r="C56" t="s">
        <v>39</v>
      </c>
      <c r="D56" t="s">
        <v>55</v>
      </c>
      <c r="E56" t="s">
        <v>56</v>
      </c>
      <c r="G56" s="26">
        <v>4853.13</v>
      </c>
      <c r="H56" s="98">
        <v>0</v>
      </c>
      <c r="I56" s="99">
        <v>0</v>
      </c>
      <c r="J56" s="98">
        <v>0</v>
      </c>
      <c r="K56" t="s">
        <v>236</v>
      </c>
    </row>
    <row r="57" spans="1:11">
      <c r="A57" s="104">
        <v>42734</v>
      </c>
      <c r="B57" s="102" t="s">
        <v>54</v>
      </c>
      <c r="C57" t="s">
        <v>39</v>
      </c>
      <c r="D57" s="7" t="s">
        <v>710</v>
      </c>
      <c r="E57" s="7" t="s">
        <v>33</v>
      </c>
      <c r="G57" s="26">
        <v>195.83</v>
      </c>
      <c r="H57" s="98">
        <v>0</v>
      </c>
      <c r="I57" s="99">
        <v>0</v>
      </c>
      <c r="J57" s="98">
        <v>0</v>
      </c>
    </row>
    <row r="58" spans="1:11">
      <c r="A58" s="52">
        <v>42293</v>
      </c>
      <c r="B58" t="s">
        <v>209</v>
      </c>
      <c r="C58" t="s">
        <v>47</v>
      </c>
      <c r="D58" t="s">
        <v>210</v>
      </c>
      <c r="E58" t="s">
        <v>76</v>
      </c>
      <c r="F58" t="s">
        <v>612</v>
      </c>
      <c r="G58" s="97">
        <v>0</v>
      </c>
      <c r="H58" s="98">
        <v>0</v>
      </c>
      <c r="I58" s="99">
        <v>532.86</v>
      </c>
      <c r="J58" s="98">
        <v>0</v>
      </c>
      <c r="K58" t="s">
        <v>236</v>
      </c>
    </row>
    <row r="59" spans="1:11">
      <c r="A59" s="52">
        <v>42297</v>
      </c>
      <c r="B59" t="s">
        <v>582</v>
      </c>
      <c r="C59" t="s">
        <v>39</v>
      </c>
      <c r="D59" t="s">
        <v>664</v>
      </c>
      <c r="E59" t="s">
        <v>76</v>
      </c>
      <c r="F59" t="s">
        <v>665</v>
      </c>
      <c r="G59" s="97">
        <v>250</v>
      </c>
      <c r="H59" s="98">
        <v>0</v>
      </c>
      <c r="I59" s="99">
        <v>0</v>
      </c>
      <c r="J59" s="98">
        <v>0</v>
      </c>
      <c r="K59" t="s">
        <v>236</v>
      </c>
    </row>
    <row r="60" spans="1:11">
      <c r="A60" s="52">
        <v>42304</v>
      </c>
      <c r="B60" t="s">
        <v>595</v>
      </c>
      <c r="C60" t="s">
        <v>47</v>
      </c>
      <c r="D60" t="s">
        <v>599</v>
      </c>
      <c r="E60" t="s">
        <v>76</v>
      </c>
      <c r="F60" t="s">
        <v>600</v>
      </c>
      <c r="G60" s="97">
        <v>0</v>
      </c>
      <c r="H60" s="98">
        <v>0</v>
      </c>
      <c r="I60" s="99">
        <v>90.97</v>
      </c>
      <c r="J60" s="98">
        <v>0</v>
      </c>
      <c r="K60" t="s">
        <v>236</v>
      </c>
    </row>
    <row r="61" spans="1:11">
      <c r="A61" s="52">
        <v>42279</v>
      </c>
      <c r="B61" t="s">
        <v>46</v>
      </c>
      <c r="C61" t="s">
        <v>47</v>
      </c>
      <c r="D61" t="s">
        <v>48</v>
      </c>
      <c r="E61" t="s">
        <v>74</v>
      </c>
      <c r="F61" t="s">
        <v>42</v>
      </c>
      <c r="G61" s="97">
        <v>0</v>
      </c>
      <c r="H61" s="98">
        <v>0</v>
      </c>
      <c r="I61" s="99">
        <v>63.16</v>
      </c>
      <c r="J61" s="98">
        <v>0</v>
      </c>
      <c r="K61" t="s">
        <v>236</v>
      </c>
    </row>
    <row r="62" spans="1:11">
      <c r="A62" s="52">
        <v>42283</v>
      </c>
      <c r="B62" t="s">
        <v>49</v>
      </c>
      <c r="C62" t="s">
        <v>47</v>
      </c>
      <c r="D62" t="s">
        <v>50</v>
      </c>
      <c r="E62" t="s">
        <v>74</v>
      </c>
      <c r="F62" t="s">
        <v>42</v>
      </c>
      <c r="G62" s="97">
        <v>0</v>
      </c>
      <c r="H62" s="98">
        <v>0</v>
      </c>
      <c r="I62" s="99">
        <v>36.36</v>
      </c>
      <c r="J62" s="98">
        <v>0</v>
      </c>
      <c r="K62" t="s">
        <v>236</v>
      </c>
    </row>
    <row r="63" spans="1:11">
      <c r="A63" s="52">
        <v>42297</v>
      </c>
      <c r="B63" t="s">
        <v>594</v>
      </c>
      <c r="C63" t="s">
        <v>47</v>
      </c>
      <c r="D63" t="s">
        <v>597</v>
      </c>
      <c r="E63" t="s">
        <v>74</v>
      </c>
      <c r="F63" t="s">
        <v>598</v>
      </c>
      <c r="G63" s="97">
        <v>0</v>
      </c>
      <c r="H63" s="98">
        <v>0</v>
      </c>
      <c r="I63" s="99">
        <v>17</v>
      </c>
      <c r="J63" s="98">
        <v>0</v>
      </c>
      <c r="K63" t="s">
        <v>236</v>
      </c>
    </row>
    <row r="64" spans="1:11">
      <c r="A64" s="52">
        <v>42303</v>
      </c>
      <c r="B64" t="s">
        <v>94</v>
      </c>
      <c r="C64" t="s">
        <v>47</v>
      </c>
      <c r="D64" t="s">
        <v>95</v>
      </c>
      <c r="E64" t="s">
        <v>74</v>
      </c>
      <c r="F64" t="s">
        <v>42</v>
      </c>
      <c r="G64" s="97">
        <v>0</v>
      </c>
      <c r="H64" s="98">
        <v>0</v>
      </c>
      <c r="I64" s="99">
        <v>64.39</v>
      </c>
      <c r="J64" s="98">
        <v>0</v>
      </c>
      <c r="K64" t="s">
        <v>236</v>
      </c>
    </row>
    <row r="65" spans="1:11">
      <c r="A65" s="52">
        <v>42303</v>
      </c>
      <c r="B65" t="s">
        <v>94</v>
      </c>
      <c r="C65" t="s">
        <v>47</v>
      </c>
      <c r="D65" t="s">
        <v>95</v>
      </c>
      <c r="E65" t="s">
        <v>74</v>
      </c>
      <c r="F65" t="s">
        <v>42</v>
      </c>
      <c r="G65" s="97">
        <v>0</v>
      </c>
      <c r="H65" s="98">
        <v>0</v>
      </c>
      <c r="I65" s="99">
        <v>52.98</v>
      </c>
      <c r="J65" s="98">
        <v>0</v>
      </c>
      <c r="K65" t="s">
        <v>236</v>
      </c>
    </row>
    <row r="66" spans="1:11">
      <c r="A66" s="52">
        <v>42304</v>
      </c>
      <c r="B66" t="s">
        <v>285</v>
      </c>
      <c r="C66" t="s">
        <v>47</v>
      </c>
      <c r="D66" t="s">
        <v>95</v>
      </c>
      <c r="E66" t="s">
        <v>74</v>
      </c>
      <c r="F66" t="s">
        <v>694</v>
      </c>
      <c r="G66" s="97">
        <v>0</v>
      </c>
      <c r="H66" s="98">
        <v>0</v>
      </c>
      <c r="I66" s="99">
        <v>98.19</v>
      </c>
      <c r="J66" s="98">
        <v>0</v>
      </c>
      <c r="K66" t="s">
        <v>236</v>
      </c>
    </row>
    <row r="67" spans="1:11">
      <c r="A67" s="52">
        <v>42311</v>
      </c>
      <c r="B67" t="s">
        <v>46</v>
      </c>
      <c r="C67" t="s">
        <v>47</v>
      </c>
      <c r="D67" t="s">
        <v>48</v>
      </c>
      <c r="E67" t="s">
        <v>74</v>
      </c>
      <c r="F67" t="s">
        <v>42</v>
      </c>
      <c r="G67" s="97">
        <v>0</v>
      </c>
      <c r="H67" s="98">
        <v>0</v>
      </c>
      <c r="I67" s="99">
        <v>55</v>
      </c>
      <c r="J67" s="98">
        <v>0</v>
      </c>
      <c r="K67" t="s">
        <v>236</v>
      </c>
    </row>
    <row r="68" spans="1:11">
      <c r="A68" s="52">
        <v>42314</v>
      </c>
      <c r="B68" t="s">
        <v>49</v>
      </c>
      <c r="C68" t="s">
        <v>47</v>
      </c>
      <c r="D68" t="s">
        <v>50</v>
      </c>
      <c r="E68" t="s">
        <v>74</v>
      </c>
      <c r="F68" t="s">
        <v>42</v>
      </c>
      <c r="G68" s="97">
        <v>0</v>
      </c>
      <c r="H68" s="98">
        <v>0</v>
      </c>
      <c r="I68" s="99">
        <v>36.86</v>
      </c>
      <c r="J68" s="98">
        <v>0</v>
      </c>
      <c r="K68" t="s">
        <v>236</v>
      </c>
    </row>
    <row r="69" spans="1:11">
      <c r="A69" s="52">
        <v>42334</v>
      </c>
      <c r="B69" t="s">
        <v>94</v>
      </c>
      <c r="C69" t="s">
        <v>47</v>
      </c>
      <c r="D69" t="s">
        <v>95</v>
      </c>
      <c r="E69" t="s">
        <v>74</v>
      </c>
      <c r="F69" t="s">
        <v>42</v>
      </c>
      <c r="G69" s="97">
        <v>0</v>
      </c>
      <c r="H69" s="98">
        <v>0</v>
      </c>
      <c r="I69" s="99">
        <v>52.98</v>
      </c>
      <c r="J69" s="98">
        <v>0</v>
      </c>
      <c r="K69" t="s">
        <v>236</v>
      </c>
    </row>
    <row r="70" spans="1:11">
      <c r="A70" s="52">
        <v>42334</v>
      </c>
      <c r="B70" t="s">
        <v>94</v>
      </c>
      <c r="C70" t="s">
        <v>47</v>
      </c>
      <c r="D70" t="s">
        <v>95</v>
      </c>
      <c r="E70" t="s">
        <v>74</v>
      </c>
      <c r="F70" t="s">
        <v>42</v>
      </c>
      <c r="G70" s="97">
        <v>0</v>
      </c>
      <c r="H70" s="98">
        <v>0</v>
      </c>
      <c r="I70" s="99">
        <v>64.39</v>
      </c>
      <c r="J70" s="98">
        <v>0</v>
      </c>
      <c r="K70" t="s">
        <v>236</v>
      </c>
    </row>
    <row r="71" spans="1:11">
      <c r="A71" s="52">
        <v>42340</v>
      </c>
      <c r="B71" t="s">
        <v>46</v>
      </c>
      <c r="C71" t="s">
        <v>47</v>
      </c>
      <c r="D71" t="s">
        <v>48</v>
      </c>
      <c r="E71" t="s">
        <v>74</v>
      </c>
      <c r="F71" t="s">
        <v>42</v>
      </c>
      <c r="G71" s="97">
        <v>0</v>
      </c>
      <c r="H71" s="98">
        <v>0</v>
      </c>
      <c r="I71" s="99">
        <v>55</v>
      </c>
      <c r="J71" s="98">
        <v>0</v>
      </c>
      <c r="K71" t="s">
        <v>236</v>
      </c>
    </row>
    <row r="72" spans="1:11">
      <c r="A72" s="52">
        <v>42344</v>
      </c>
      <c r="B72" t="s">
        <v>49</v>
      </c>
      <c r="C72" t="s">
        <v>47</v>
      </c>
      <c r="D72" t="s">
        <v>50</v>
      </c>
      <c r="E72" t="s">
        <v>74</v>
      </c>
      <c r="F72" t="s">
        <v>42</v>
      </c>
      <c r="G72" s="97">
        <v>0</v>
      </c>
      <c r="H72" s="98">
        <v>0</v>
      </c>
      <c r="I72" s="99">
        <v>37.14</v>
      </c>
      <c r="J72" s="98">
        <v>0</v>
      </c>
      <c r="K72" t="s">
        <v>236</v>
      </c>
    </row>
    <row r="73" spans="1:11">
      <c r="A73" s="52">
        <v>42733</v>
      </c>
      <c r="B73" t="s">
        <v>94</v>
      </c>
      <c r="C73" t="s">
        <v>47</v>
      </c>
      <c r="D73" t="s">
        <v>95</v>
      </c>
      <c r="E73" t="s">
        <v>74</v>
      </c>
      <c r="F73" t="s">
        <v>42</v>
      </c>
      <c r="G73" s="97">
        <v>0</v>
      </c>
      <c r="H73" s="98">
        <v>0</v>
      </c>
      <c r="I73" s="99">
        <v>64.39</v>
      </c>
      <c r="J73" s="98">
        <v>0</v>
      </c>
      <c r="K73" t="s">
        <v>236</v>
      </c>
    </row>
    <row r="74" spans="1:11">
      <c r="A74" s="52">
        <v>42733</v>
      </c>
      <c r="B74" t="s">
        <v>94</v>
      </c>
      <c r="C74" t="s">
        <v>47</v>
      </c>
      <c r="D74" t="s">
        <v>95</v>
      </c>
      <c r="E74" t="s">
        <v>74</v>
      </c>
      <c r="F74" t="s">
        <v>42</v>
      </c>
      <c r="G74" s="97">
        <v>0</v>
      </c>
      <c r="H74" s="98">
        <v>0</v>
      </c>
      <c r="I74" s="99">
        <v>52.98</v>
      </c>
      <c r="J74" s="98">
        <v>0</v>
      </c>
      <c r="K74" t="s">
        <v>236</v>
      </c>
    </row>
    <row r="75" spans="1:11">
      <c r="A75" s="52">
        <v>42733</v>
      </c>
      <c r="B75" t="s">
        <v>285</v>
      </c>
      <c r="C75" t="s">
        <v>47</v>
      </c>
      <c r="D75" t="s">
        <v>95</v>
      </c>
      <c r="E75" t="s">
        <v>74</v>
      </c>
      <c r="F75" t="s">
        <v>42</v>
      </c>
      <c r="G75" s="97">
        <v>0</v>
      </c>
      <c r="H75" s="98">
        <v>0</v>
      </c>
      <c r="I75" s="99">
        <v>196.61</v>
      </c>
      <c r="J75" s="98">
        <v>0</v>
      </c>
      <c r="K75" t="s">
        <v>236</v>
      </c>
    </row>
    <row r="76" spans="1:11">
      <c r="A76" s="52">
        <v>42325</v>
      </c>
      <c r="B76" t="s">
        <v>631</v>
      </c>
      <c r="C76" t="s">
        <v>47</v>
      </c>
      <c r="D76" t="s">
        <v>670</v>
      </c>
      <c r="E76" t="s">
        <v>103</v>
      </c>
      <c r="F76" t="s">
        <v>671</v>
      </c>
      <c r="G76" s="97">
        <v>0</v>
      </c>
      <c r="H76" s="98">
        <v>0</v>
      </c>
      <c r="I76" s="99">
        <v>514.21</v>
      </c>
      <c r="J76" s="98">
        <v>0</v>
      </c>
      <c r="K76" t="s">
        <v>236</v>
      </c>
    </row>
    <row r="77" spans="1:11">
      <c r="A77" s="52">
        <v>42304</v>
      </c>
      <c r="B77" t="s">
        <v>38</v>
      </c>
      <c r="C77" t="s">
        <v>39</v>
      </c>
      <c r="D77" t="s">
        <v>40</v>
      </c>
      <c r="E77" t="s">
        <v>41</v>
      </c>
      <c r="F77" t="s">
        <v>42</v>
      </c>
      <c r="G77" s="97">
        <v>0</v>
      </c>
      <c r="H77" s="98">
        <v>8210.83</v>
      </c>
      <c r="I77" s="99">
        <v>0</v>
      </c>
      <c r="J77" s="98">
        <v>0</v>
      </c>
      <c r="K77" t="s">
        <v>236</v>
      </c>
    </row>
    <row r="78" spans="1:11">
      <c r="A78" s="52">
        <v>42341</v>
      </c>
      <c r="B78" t="s">
        <v>38</v>
      </c>
      <c r="C78" t="s">
        <v>39</v>
      </c>
      <c r="D78" t="s">
        <v>40</v>
      </c>
      <c r="E78" t="s">
        <v>41</v>
      </c>
      <c r="F78" t="s">
        <v>42</v>
      </c>
      <c r="G78" s="97">
        <v>0</v>
      </c>
      <c r="H78" s="98">
        <v>5374.49</v>
      </c>
      <c r="I78" s="99">
        <v>0</v>
      </c>
      <c r="J78" s="98">
        <v>0</v>
      </c>
      <c r="K78" t="s">
        <v>236</v>
      </c>
    </row>
    <row r="79" spans="1:11">
      <c r="A79" s="52">
        <v>42356</v>
      </c>
      <c r="B79" t="s">
        <v>38</v>
      </c>
      <c r="C79" t="s">
        <v>39</v>
      </c>
      <c r="D79" t="s">
        <v>40</v>
      </c>
      <c r="E79" t="s">
        <v>41</v>
      </c>
      <c r="F79" t="s">
        <v>42</v>
      </c>
      <c r="G79" s="97">
        <v>0</v>
      </c>
      <c r="H79" s="98">
        <v>5341.72</v>
      </c>
      <c r="I79" s="99">
        <v>0</v>
      </c>
      <c r="J79" s="98">
        <v>0</v>
      </c>
      <c r="K79" t="s">
        <v>236</v>
      </c>
    </row>
    <row r="80" spans="1:11">
      <c r="A80" s="52">
        <v>42303</v>
      </c>
      <c r="B80" t="s">
        <v>590</v>
      </c>
      <c r="C80" t="s">
        <v>39</v>
      </c>
      <c r="D80" t="s">
        <v>228</v>
      </c>
      <c r="E80" t="s">
        <v>229</v>
      </c>
      <c r="F80" t="s">
        <v>602</v>
      </c>
      <c r="G80" s="97">
        <v>480</v>
      </c>
      <c r="H80" s="98">
        <v>0</v>
      </c>
      <c r="I80" s="99">
        <v>0</v>
      </c>
      <c r="J80" s="98">
        <v>0</v>
      </c>
      <c r="K80" t="s">
        <v>236</v>
      </c>
    </row>
    <row r="81" spans="1:11">
      <c r="A81" s="52">
        <v>42310</v>
      </c>
      <c r="B81" t="s">
        <v>592</v>
      </c>
      <c r="C81" t="s">
        <v>39</v>
      </c>
      <c r="D81" t="s">
        <v>228</v>
      </c>
      <c r="E81" t="s">
        <v>229</v>
      </c>
      <c r="F81" t="s">
        <v>601</v>
      </c>
      <c r="G81" s="97">
        <v>200</v>
      </c>
      <c r="H81" s="98">
        <v>0</v>
      </c>
      <c r="I81" s="99">
        <v>0</v>
      </c>
      <c r="J81" s="98">
        <v>0</v>
      </c>
      <c r="K81" t="s">
        <v>236</v>
      </c>
    </row>
    <row r="82" spans="1:11">
      <c r="A82" s="52">
        <v>42331</v>
      </c>
      <c r="B82" t="s">
        <v>650</v>
      </c>
      <c r="C82" t="s">
        <v>39</v>
      </c>
      <c r="D82" t="s">
        <v>228</v>
      </c>
      <c r="E82" t="s">
        <v>229</v>
      </c>
      <c r="F82" t="s">
        <v>672</v>
      </c>
      <c r="G82" s="97">
        <v>400</v>
      </c>
      <c r="H82" s="98">
        <v>0</v>
      </c>
      <c r="I82" s="99">
        <v>0</v>
      </c>
      <c r="J82" s="98">
        <v>0</v>
      </c>
      <c r="K82" t="s">
        <v>236</v>
      </c>
    </row>
    <row r="83" spans="1:11">
      <c r="A83" s="52">
        <v>42331</v>
      </c>
      <c r="B83" t="s">
        <v>651</v>
      </c>
      <c r="C83" t="s">
        <v>39</v>
      </c>
      <c r="D83" t="s">
        <v>228</v>
      </c>
      <c r="E83" t="s">
        <v>229</v>
      </c>
      <c r="F83" t="s">
        <v>673</v>
      </c>
      <c r="G83" s="97">
        <v>480</v>
      </c>
      <c r="H83" s="98">
        <v>0</v>
      </c>
      <c r="I83" s="99">
        <v>0</v>
      </c>
      <c r="J83" s="98">
        <v>0</v>
      </c>
      <c r="K83" t="s">
        <v>236</v>
      </c>
    </row>
    <row r="84" spans="1:11">
      <c r="A84" s="52">
        <v>42333</v>
      </c>
      <c r="B84" t="s">
        <v>653</v>
      </c>
      <c r="C84" t="s">
        <v>39</v>
      </c>
      <c r="D84" t="s">
        <v>228</v>
      </c>
      <c r="E84" t="s">
        <v>229</v>
      </c>
      <c r="F84" t="s">
        <v>674</v>
      </c>
      <c r="G84" s="97">
        <v>480</v>
      </c>
      <c r="H84" s="98">
        <v>0</v>
      </c>
      <c r="I84" s="99">
        <v>0</v>
      </c>
      <c r="J84" s="98">
        <v>0</v>
      </c>
      <c r="K84" t="s">
        <v>236</v>
      </c>
    </row>
    <row r="85" spans="1:11">
      <c r="A85" s="52">
        <v>42313</v>
      </c>
      <c r="B85" t="s">
        <v>629</v>
      </c>
      <c r="C85" t="s">
        <v>47</v>
      </c>
      <c r="D85" t="s">
        <v>630</v>
      </c>
      <c r="E85" t="s">
        <v>34</v>
      </c>
      <c r="F85" t="s">
        <v>642</v>
      </c>
      <c r="G85" s="97">
        <v>0</v>
      </c>
      <c r="H85" s="98">
        <v>0</v>
      </c>
      <c r="I85" s="99">
        <v>564.91</v>
      </c>
      <c r="J85" s="98">
        <v>0</v>
      </c>
      <c r="K85" t="s">
        <v>236</v>
      </c>
    </row>
    <row r="86" spans="1:11">
      <c r="A86" s="52">
        <v>42278</v>
      </c>
      <c r="B86" t="s">
        <v>539</v>
      </c>
      <c r="C86" t="s">
        <v>39</v>
      </c>
      <c r="D86" t="s">
        <v>197</v>
      </c>
      <c r="E86" t="s">
        <v>197</v>
      </c>
      <c r="F86" t="s">
        <v>549</v>
      </c>
      <c r="G86" s="97">
        <v>38.46</v>
      </c>
      <c r="H86" s="98">
        <v>0</v>
      </c>
      <c r="I86" s="99">
        <v>0</v>
      </c>
      <c r="J86" s="98">
        <v>0</v>
      </c>
      <c r="K86" t="s">
        <v>236</v>
      </c>
    </row>
    <row r="87" spans="1:11">
      <c r="A87" s="52">
        <v>42278</v>
      </c>
      <c r="B87" t="s">
        <v>540</v>
      </c>
      <c r="C87" t="s">
        <v>39</v>
      </c>
      <c r="D87" t="s">
        <v>197</v>
      </c>
      <c r="E87" t="s">
        <v>197</v>
      </c>
      <c r="F87" t="s">
        <v>548</v>
      </c>
      <c r="G87" s="97">
        <v>146.72</v>
      </c>
      <c r="H87" s="98">
        <v>0</v>
      </c>
      <c r="I87" s="99">
        <v>0</v>
      </c>
      <c r="J87" s="98">
        <v>0</v>
      </c>
      <c r="K87" t="s">
        <v>236</v>
      </c>
    </row>
    <row r="88" spans="1:11">
      <c r="A88" s="52">
        <v>42339</v>
      </c>
      <c r="B88" t="s">
        <v>659</v>
      </c>
      <c r="C88" t="s">
        <v>39</v>
      </c>
      <c r="D88" t="s">
        <v>197</v>
      </c>
      <c r="E88" t="s">
        <v>197</v>
      </c>
      <c r="F88" t="s">
        <v>677</v>
      </c>
      <c r="G88" s="97">
        <v>11.7</v>
      </c>
      <c r="H88" s="98">
        <v>0</v>
      </c>
      <c r="I88" s="99">
        <v>0</v>
      </c>
      <c r="J88" s="98">
        <v>0</v>
      </c>
      <c r="K88" t="s">
        <v>236</v>
      </c>
    </row>
    <row r="89" spans="1:11">
      <c r="A89" s="52">
        <v>42339</v>
      </c>
      <c r="B89" t="s">
        <v>660</v>
      </c>
      <c r="C89" t="s">
        <v>39</v>
      </c>
      <c r="D89" t="s">
        <v>197</v>
      </c>
      <c r="E89" t="s">
        <v>197</v>
      </c>
      <c r="F89" t="s">
        <v>678</v>
      </c>
      <c r="G89" s="97">
        <v>25.1</v>
      </c>
      <c r="H89" s="98">
        <v>0</v>
      </c>
      <c r="I89" s="99">
        <v>0</v>
      </c>
      <c r="J89" s="98">
        <v>0</v>
      </c>
      <c r="K89" t="s">
        <v>236</v>
      </c>
    </row>
    <row r="90" spans="1:11">
      <c r="A90" s="52">
        <v>42339</v>
      </c>
      <c r="B90" t="s">
        <v>661</v>
      </c>
      <c r="C90" t="s">
        <v>39</v>
      </c>
      <c r="D90" t="s">
        <v>197</v>
      </c>
      <c r="E90" t="s">
        <v>197</v>
      </c>
      <c r="F90" t="s">
        <v>695</v>
      </c>
      <c r="G90" s="97">
        <v>25.1</v>
      </c>
      <c r="H90" s="98">
        <v>0</v>
      </c>
      <c r="I90" s="99">
        <v>0</v>
      </c>
      <c r="J90" s="98">
        <v>0</v>
      </c>
      <c r="K90" t="s">
        <v>236</v>
      </c>
    </row>
    <row r="91" spans="1:11">
      <c r="A91" s="52">
        <v>42280</v>
      </c>
      <c r="B91" t="s">
        <v>62</v>
      </c>
      <c r="C91" t="s">
        <v>47</v>
      </c>
      <c r="D91" t="s">
        <v>559</v>
      </c>
      <c r="E91" t="s">
        <v>12</v>
      </c>
      <c r="F91" t="s">
        <v>558</v>
      </c>
      <c r="G91" s="97">
        <v>0</v>
      </c>
      <c r="H91" s="98">
        <v>0</v>
      </c>
      <c r="I91" s="99">
        <v>164.75</v>
      </c>
      <c r="J91" s="98">
        <v>0</v>
      </c>
      <c r="K91" t="s">
        <v>236</v>
      </c>
    </row>
    <row r="92" spans="1:11">
      <c r="A92" s="52">
        <v>42280</v>
      </c>
      <c r="B92" t="s">
        <v>570</v>
      </c>
      <c r="C92" t="s">
        <v>47</v>
      </c>
      <c r="D92" t="s">
        <v>559</v>
      </c>
      <c r="E92" t="s">
        <v>12</v>
      </c>
      <c r="F92" t="s">
        <v>572</v>
      </c>
      <c r="G92" s="97">
        <v>0</v>
      </c>
      <c r="H92" s="98">
        <v>0</v>
      </c>
      <c r="I92" s="99">
        <v>77.66</v>
      </c>
      <c r="J92" s="98">
        <v>0</v>
      </c>
      <c r="K92" t="s">
        <v>236</v>
      </c>
    </row>
    <row r="93" spans="1:11">
      <c r="A93" s="52">
        <v>42735</v>
      </c>
      <c r="B93" t="s">
        <v>702</v>
      </c>
      <c r="C93" t="s">
        <v>47</v>
      </c>
      <c r="G93" s="97">
        <v>0</v>
      </c>
      <c r="H93" s="98">
        <v>0</v>
      </c>
      <c r="I93" s="99">
        <v>19.3</v>
      </c>
      <c r="K93" t="s">
        <v>236</v>
      </c>
    </row>
    <row r="94" spans="1:11">
      <c r="F94" t="s">
        <v>24</v>
      </c>
      <c r="G94" s="97">
        <f>SUM(G1:G93)</f>
        <v>44916.239999999991</v>
      </c>
      <c r="H94" s="97">
        <f t="shared" ref="H94:J94" si="0">SUM(H1:H93)</f>
        <v>19696.009999999998</v>
      </c>
      <c r="I94" s="97">
        <f t="shared" si="0"/>
        <v>4929.7299999999996</v>
      </c>
      <c r="J94" s="101">
        <f t="shared" si="0"/>
        <v>0</v>
      </c>
      <c r="K94" s="43">
        <f>SUM(G94:I94)</f>
        <v>69541.979999999981</v>
      </c>
    </row>
    <row r="101" spans="1:10">
      <c r="A101" s="52">
        <v>42282</v>
      </c>
      <c r="B101" t="s">
        <v>543</v>
      </c>
      <c r="C101" t="s">
        <v>39</v>
      </c>
      <c r="D101" t="s">
        <v>44</v>
      </c>
      <c r="E101" t="s">
        <v>45</v>
      </c>
      <c r="F101" t="s">
        <v>42</v>
      </c>
      <c r="G101" s="97">
        <v>1683.32</v>
      </c>
      <c r="H101" s="98">
        <v>0</v>
      </c>
      <c r="I101" s="99">
        <v>0</v>
      </c>
      <c r="J101" s="98">
        <v>1683.32</v>
      </c>
    </row>
    <row r="102" spans="1:10">
      <c r="A102" s="52">
        <v>42296</v>
      </c>
      <c r="B102" t="s">
        <v>569</v>
      </c>
      <c r="C102" t="s">
        <v>39</v>
      </c>
      <c r="D102" t="s">
        <v>44</v>
      </c>
      <c r="E102" t="s">
        <v>45</v>
      </c>
      <c r="F102" t="s">
        <v>42</v>
      </c>
      <c r="G102" s="97">
        <v>799.24</v>
      </c>
      <c r="H102" s="98">
        <v>0</v>
      </c>
      <c r="I102" s="99">
        <v>0</v>
      </c>
      <c r="J102" s="98">
        <v>799.24</v>
      </c>
    </row>
    <row r="103" spans="1:10">
      <c r="A103" s="52">
        <v>42311</v>
      </c>
      <c r="B103" t="s">
        <v>593</v>
      </c>
      <c r="C103" t="s">
        <v>39</v>
      </c>
      <c r="D103" t="s">
        <v>44</v>
      </c>
      <c r="E103" t="s">
        <v>45</v>
      </c>
      <c r="F103" t="s">
        <v>42</v>
      </c>
      <c r="G103" s="97">
        <v>862.76</v>
      </c>
      <c r="H103" s="98">
        <v>0</v>
      </c>
      <c r="I103" s="99">
        <v>0</v>
      </c>
      <c r="J103" s="98">
        <v>862.76</v>
      </c>
    </row>
    <row r="104" spans="1:10">
      <c r="A104" s="52">
        <v>42327</v>
      </c>
      <c r="B104" t="s">
        <v>627</v>
      </c>
      <c r="C104" t="s">
        <v>39</v>
      </c>
      <c r="D104" t="s">
        <v>44</v>
      </c>
      <c r="E104" t="s">
        <v>45</v>
      </c>
      <c r="F104" t="s">
        <v>42</v>
      </c>
      <c r="G104" s="97">
        <v>2407.36</v>
      </c>
      <c r="H104" s="98">
        <v>0</v>
      </c>
      <c r="I104" s="99">
        <v>0</v>
      </c>
      <c r="J104" s="98">
        <v>2407.36</v>
      </c>
    </row>
    <row r="105" spans="1:10">
      <c r="A105" s="52">
        <v>42341</v>
      </c>
      <c r="B105" t="s">
        <v>663</v>
      </c>
      <c r="C105" t="s">
        <v>39</v>
      </c>
      <c r="D105" t="s">
        <v>44</v>
      </c>
      <c r="E105" t="s">
        <v>45</v>
      </c>
      <c r="F105" t="s">
        <v>42</v>
      </c>
      <c r="G105" s="97">
        <v>117.37</v>
      </c>
      <c r="H105" s="98">
        <v>0</v>
      </c>
      <c r="I105" s="99">
        <v>0</v>
      </c>
      <c r="J105" s="98">
        <v>117.37</v>
      </c>
    </row>
    <row r="106" spans="1:10">
      <c r="A106" s="52">
        <v>42348</v>
      </c>
      <c r="B106" t="s">
        <v>686</v>
      </c>
      <c r="C106" t="s">
        <v>39</v>
      </c>
      <c r="D106" t="s">
        <v>44</v>
      </c>
      <c r="E106" t="s">
        <v>45</v>
      </c>
      <c r="F106" t="s">
        <v>42</v>
      </c>
      <c r="G106" s="97">
        <v>181.81</v>
      </c>
      <c r="H106" s="98">
        <v>0</v>
      </c>
      <c r="I106" s="99">
        <v>0</v>
      </c>
      <c r="J106" s="98">
        <v>181.81</v>
      </c>
    </row>
  </sheetData>
  <sortState ref="A1:J97">
    <sortCondition ref="E1:E97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date 2015</vt:lpstr>
      <vt:lpstr>Budget 2015</vt:lpstr>
      <vt:lpstr>Trimester 1</vt:lpstr>
      <vt:lpstr>Trimester 2</vt:lpstr>
      <vt:lpstr>Trimester 3</vt:lpstr>
      <vt:lpstr>Trimester 4</vt:lpstr>
    </vt:vector>
  </TitlesOfParts>
  <Company>McGill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Cory</dc:creator>
  <cp:lastModifiedBy>AMURE</cp:lastModifiedBy>
  <cp:lastPrinted>2015-11-22T18:52:35Z</cp:lastPrinted>
  <dcterms:created xsi:type="dcterms:W3CDTF">2013-06-08T19:07:06Z</dcterms:created>
  <dcterms:modified xsi:type="dcterms:W3CDTF">2017-05-30T00:10:32Z</dcterms:modified>
</cp:coreProperties>
</file>